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535" tabRatio="810" activeTab="7"/>
  </bookViews>
  <sheets>
    <sheet name="Dx" sheetId="67" r:id="rId1"/>
    <sheet name="BenzoA" sheetId="46" r:id="rId2"/>
    <sheet name="BenzoB" sheetId="49" r:id="rId3"/>
    <sheet name="BenzoK" sheetId="57" r:id="rId4"/>
    <sheet name="Indeno" sheetId="60" r:id="rId5"/>
    <sheet name="PAH" sheetId="61" r:id="rId6"/>
    <sheet name="HCB" sheetId="63" r:id="rId7"/>
    <sheet name="PCB" sheetId="65" r:id="rId8"/>
  </sheets>
  <calcPr calcId="152511"/>
</workbook>
</file>

<file path=xl/calcChain.xml><?xml version="1.0" encoding="utf-8"?>
<calcChain xmlns="http://schemas.openxmlformats.org/spreadsheetml/2006/main">
  <c r="P11" i="65" l="1"/>
  <c r="G12" i="65" l="1"/>
  <c r="M9" i="65"/>
  <c r="M12" i="65" s="1"/>
  <c r="L9" i="65"/>
  <c r="K9" i="65"/>
  <c r="K12" i="65" s="1"/>
  <c r="J9" i="65"/>
  <c r="J12" i="65" s="1"/>
  <c r="I9" i="65"/>
  <c r="I12" i="65" s="1"/>
  <c r="H9" i="65"/>
  <c r="H12" i="65" s="1"/>
  <c r="G9" i="65"/>
  <c r="F9" i="65"/>
  <c r="F12" i="65" s="1"/>
  <c r="E9" i="65"/>
  <c r="E12" i="65" s="1"/>
  <c r="D9" i="65"/>
  <c r="D12" i="65" s="1"/>
  <c r="C9" i="65"/>
  <c r="C12" i="65" s="1"/>
  <c r="N9" i="65"/>
  <c r="N12" i="65" s="1"/>
  <c r="T11" i="65"/>
  <c r="T10" i="65"/>
  <c r="T8" i="65"/>
  <c r="T7" i="65"/>
  <c r="T6" i="65"/>
  <c r="T5" i="65"/>
  <c r="P10" i="65"/>
  <c r="P8" i="65"/>
  <c r="P7" i="65"/>
  <c r="P6" i="65"/>
  <c r="P5" i="65"/>
  <c r="O11" i="65"/>
  <c r="O10" i="65"/>
  <c r="O8" i="65"/>
  <c r="O5" i="65"/>
  <c r="O6" i="65"/>
  <c r="O7" i="65"/>
  <c r="AI10" i="63"/>
  <c r="AH10" i="63"/>
  <c r="AG10" i="63"/>
  <c r="AF10" i="63"/>
  <c r="AD11" i="63"/>
  <c r="AD10" i="63"/>
  <c r="AD8" i="63"/>
  <c r="AD7" i="63"/>
  <c r="AD6" i="63"/>
  <c r="AD5" i="63"/>
  <c r="AE11" i="63"/>
  <c r="AE10" i="63"/>
  <c r="AE8" i="63"/>
  <c r="AE7" i="63"/>
  <c r="AE6" i="63"/>
  <c r="AE5" i="63"/>
  <c r="AI5" i="63"/>
  <c r="L12" i="63"/>
  <c r="H12" i="63"/>
  <c r="G12" i="63"/>
  <c r="C12" i="63"/>
  <c r="AC9" i="63"/>
  <c r="AC12" i="63" s="1"/>
  <c r="AB9" i="63"/>
  <c r="AB12" i="63" s="1"/>
  <c r="AA9" i="63"/>
  <c r="AA12" i="63" s="1"/>
  <c r="Z9" i="63"/>
  <c r="Z12" i="63" s="1"/>
  <c r="Y9" i="63"/>
  <c r="Y12" i="63" s="1"/>
  <c r="X9" i="63"/>
  <c r="X12" i="63" s="1"/>
  <c r="W9" i="63"/>
  <c r="W12" i="63" s="1"/>
  <c r="V9" i="63"/>
  <c r="V12" i="63" s="1"/>
  <c r="U9" i="63"/>
  <c r="U12" i="63" s="1"/>
  <c r="T9" i="63"/>
  <c r="T12" i="63" s="1"/>
  <c r="S9" i="63"/>
  <c r="S12" i="63" s="1"/>
  <c r="R9" i="63"/>
  <c r="R12" i="63" s="1"/>
  <c r="Q9" i="63"/>
  <c r="Q12" i="63" s="1"/>
  <c r="P9" i="63"/>
  <c r="P12" i="63" s="1"/>
  <c r="O9" i="63"/>
  <c r="O12" i="63" s="1"/>
  <c r="N9" i="63"/>
  <c r="N12" i="63" s="1"/>
  <c r="M9" i="63"/>
  <c r="M12" i="63" s="1"/>
  <c r="L9" i="63"/>
  <c r="K9" i="63"/>
  <c r="K12" i="63" s="1"/>
  <c r="J9" i="63"/>
  <c r="J12" i="63" s="1"/>
  <c r="I9" i="63"/>
  <c r="I12" i="63" s="1"/>
  <c r="H9" i="63"/>
  <c r="G9" i="63"/>
  <c r="F9" i="63"/>
  <c r="F12" i="63" s="1"/>
  <c r="E9" i="63"/>
  <c r="E12" i="63" s="1"/>
  <c r="D9" i="63"/>
  <c r="D12" i="63" s="1"/>
  <c r="C9" i="63"/>
  <c r="AI11" i="63"/>
  <c r="AI8" i="63"/>
  <c r="AI7" i="63"/>
  <c r="AI6" i="63"/>
  <c r="AE14" i="61"/>
  <c r="AE12" i="61"/>
  <c r="AE11" i="61"/>
  <c r="AE9" i="61"/>
  <c r="AE8" i="61"/>
  <c r="AE7" i="61"/>
  <c r="AE6" i="61"/>
  <c r="AE5" i="61"/>
  <c r="AD14" i="61"/>
  <c r="AD12" i="61"/>
  <c r="AD11" i="61"/>
  <c r="AD9" i="61"/>
  <c r="AD8" i="61"/>
  <c r="AD7" i="61"/>
  <c r="AD6" i="61"/>
  <c r="AD5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E15" i="61" s="1"/>
  <c r="D13" i="61"/>
  <c r="C13" i="61"/>
  <c r="X10" i="61"/>
  <c r="X15" i="61" s="1"/>
  <c r="W10" i="61"/>
  <c r="V10" i="61"/>
  <c r="U10" i="61"/>
  <c r="T10" i="61"/>
  <c r="T15" i="61" s="1"/>
  <c r="S10" i="61"/>
  <c r="R10" i="61"/>
  <c r="Q10" i="61"/>
  <c r="P10" i="61"/>
  <c r="O10" i="61"/>
  <c r="N10" i="61"/>
  <c r="M10" i="61"/>
  <c r="L10" i="61"/>
  <c r="K10" i="61"/>
  <c r="J10" i="61"/>
  <c r="I10" i="61"/>
  <c r="I15" i="61" s="1"/>
  <c r="H10" i="61"/>
  <c r="G10" i="61"/>
  <c r="F10" i="61"/>
  <c r="E10" i="61"/>
  <c r="D10" i="61"/>
  <c r="D15" i="61" s="1"/>
  <c r="C10" i="61"/>
  <c r="Y10" i="61"/>
  <c r="Y15" i="61" s="1"/>
  <c r="Z10" i="61"/>
  <c r="AA10" i="61"/>
  <c r="AA15" i="61" s="1"/>
  <c r="AB10" i="61"/>
  <c r="AC10" i="61"/>
  <c r="AI14" i="61"/>
  <c r="AI12" i="61"/>
  <c r="AI11" i="61"/>
  <c r="AI9" i="61"/>
  <c r="AI8" i="61"/>
  <c r="AI7" i="61"/>
  <c r="AI6" i="61"/>
  <c r="AI5" i="61"/>
  <c r="AE6" i="60"/>
  <c r="AE7" i="60"/>
  <c r="AE8" i="60"/>
  <c r="AE9" i="60"/>
  <c r="AE14" i="60"/>
  <c r="AE11" i="60"/>
  <c r="AE5" i="60"/>
  <c r="AD14" i="60"/>
  <c r="AD11" i="60"/>
  <c r="AD9" i="60"/>
  <c r="AD8" i="60"/>
  <c r="AD7" i="60"/>
  <c r="AD6" i="60"/>
  <c r="AD5" i="60"/>
  <c r="AI14" i="60"/>
  <c r="AI11" i="60"/>
  <c r="AI9" i="60"/>
  <c r="AI8" i="60"/>
  <c r="AI7" i="60"/>
  <c r="AI6" i="60"/>
  <c r="AI5" i="60"/>
  <c r="AC13" i="60"/>
  <c r="AD13" i="60" s="1"/>
  <c r="AB13" i="60"/>
  <c r="AA13" i="60"/>
  <c r="AE13" i="60" s="1"/>
  <c r="Z13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U10" i="60"/>
  <c r="T10" i="60"/>
  <c r="S10" i="60"/>
  <c r="R10" i="60"/>
  <c r="Q10" i="60"/>
  <c r="P10" i="60"/>
  <c r="O10" i="60"/>
  <c r="N10" i="60"/>
  <c r="N15" i="60" s="1"/>
  <c r="M10" i="60"/>
  <c r="L10" i="60"/>
  <c r="L15" i="60" s="1"/>
  <c r="K10" i="60"/>
  <c r="J10" i="60"/>
  <c r="I10" i="60"/>
  <c r="H10" i="60"/>
  <c r="H15" i="60" s="1"/>
  <c r="G10" i="60"/>
  <c r="F10" i="60"/>
  <c r="F15" i="60" s="1"/>
  <c r="E10" i="60"/>
  <c r="D10" i="60"/>
  <c r="C10" i="60"/>
  <c r="V10" i="60"/>
  <c r="W10" i="60"/>
  <c r="X10" i="60"/>
  <c r="Y10" i="60"/>
  <c r="Y15" i="60" s="1"/>
  <c r="Z10" i="60"/>
  <c r="Z15" i="60" s="1"/>
  <c r="AA10" i="60"/>
  <c r="AA15" i="60" s="1"/>
  <c r="AB10" i="60"/>
  <c r="AB15" i="60" s="1"/>
  <c r="AC10" i="60"/>
  <c r="N24" i="65" l="1"/>
  <c r="N20" i="65"/>
  <c r="N19" i="65"/>
  <c r="N26" i="65"/>
  <c r="N22" i="65"/>
  <c r="N25" i="65"/>
  <c r="N21" i="65"/>
  <c r="O12" i="65"/>
  <c r="N23" i="65"/>
  <c r="T9" i="65"/>
  <c r="T12" i="65"/>
  <c r="P9" i="65"/>
  <c r="O9" i="65"/>
  <c r="L12" i="65"/>
  <c r="P12" i="65" s="1"/>
  <c r="AC24" i="63"/>
  <c r="AC22" i="63"/>
  <c r="AC19" i="63"/>
  <c r="AE12" i="63"/>
  <c r="AE9" i="63"/>
  <c r="AD12" i="63"/>
  <c r="AD9" i="63"/>
  <c r="AC25" i="63"/>
  <c r="AC21" i="63"/>
  <c r="AC26" i="63"/>
  <c r="AI12" i="63"/>
  <c r="AC20" i="63"/>
  <c r="AC23" i="63"/>
  <c r="AI9" i="63"/>
  <c r="AE13" i="61"/>
  <c r="AD13" i="61"/>
  <c r="AI10" i="61"/>
  <c r="AC15" i="61"/>
  <c r="AC28" i="61" s="1"/>
  <c r="AB15" i="61"/>
  <c r="AD10" i="61"/>
  <c r="Z15" i="61"/>
  <c r="AE10" i="61"/>
  <c r="W15" i="61"/>
  <c r="V15" i="61"/>
  <c r="U15" i="61"/>
  <c r="S15" i="61"/>
  <c r="R15" i="61"/>
  <c r="Q15" i="61"/>
  <c r="P15" i="61"/>
  <c r="O15" i="61"/>
  <c r="N15" i="61"/>
  <c r="M15" i="61"/>
  <c r="L15" i="61"/>
  <c r="K15" i="61"/>
  <c r="J15" i="61"/>
  <c r="H15" i="61"/>
  <c r="G15" i="61"/>
  <c r="F15" i="61"/>
  <c r="AI13" i="61"/>
  <c r="C15" i="61"/>
  <c r="C15" i="60"/>
  <c r="D15" i="60"/>
  <c r="E15" i="60"/>
  <c r="G15" i="60"/>
  <c r="I15" i="60"/>
  <c r="J15" i="60"/>
  <c r="K15" i="60"/>
  <c r="M15" i="60"/>
  <c r="O15" i="60"/>
  <c r="P15" i="60"/>
  <c r="Q15" i="60"/>
  <c r="R15" i="60"/>
  <c r="S15" i="60"/>
  <c r="U15" i="60"/>
  <c r="T15" i="60"/>
  <c r="V15" i="60"/>
  <c r="W15" i="60"/>
  <c r="X15" i="60"/>
  <c r="AE10" i="60"/>
  <c r="AI13" i="60"/>
  <c r="AI10" i="60"/>
  <c r="AD10" i="60"/>
  <c r="AC15" i="60"/>
  <c r="K15" i="57"/>
  <c r="J15" i="57"/>
  <c r="I15" i="57"/>
  <c r="H15" i="57"/>
  <c r="G15" i="57"/>
  <c r="F15" i="57"/>
  <c r="E15" i="57"/>
  <c r="D15" i="57"/>
  <c r="C15" i="57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AC31" i="57" s="1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Z13" i="57"/>
  <c r="AA13" i="57"/>
  <c r="AB13" i="57"/>
  <c r="AC13" i="57"/>
  <c r="AH11" i="57"/>
  <c r="AD14" i="57"/>
  <c r="AD11" i="57"/>
  <c r="AD9" i="57"/>
  <c r="AD8" i="57"/>
  <c r="AD7" i="57"/>
  <c r="AD6" i="57"/>
  <c r="AD5" i="57"/>
  <c r="AE14" i="57"/>
  <c r="AE11" i="57"/>
  <c r="AE9" i="57"/>
  <c r="AE8" i="57"/>
  <c r="AE7" i="57"/>
  <c r="AE5" i="57"/>
  <c r="AE6" i="57"/>
  <c r="AI14" i="57"/>
  <c r="AI11" i="57"/>
  <c r="AI9" i="57"/>
  <c r="AI8" i="57"/>
  <c r="AI7" i="57"/>
  <c r="AI6" i="57"/>
  <c r="AI5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Y10" i="57"/>
  <c r="Z10" i="57"/>
  <c r="AA10" i="57"/>
  <c r="AB10" i="57"/>
  <c r="AC10" i="57"/>
  <c r="AE14" i="49"/>
  <c r="AE12" i="49"/>
  <c r="AE11" i="49"/>
  <c r="AE5" i="49"/>
  <c r="AD14" i="49"/>
  <c r="AD12" i="49"/>
  <c r="AD11" i="49"/>
  <c r="AD5" i="49"/>
  <c r="AB13" i="49"/>
  <c r="AB15" i="49" s="1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D13" i="49"/>
  <c r="C13" i="49"/>
  <c r="AC13" i="49"/>
  <c r="AI13" i="49" s="1"/>
  <c r="Z10" i="49"/>
  <c r="Y10" i="49"/>
  <c r="Y15" i="49" s="1"/>
  <c r="X10" i="49"/>
  <c r="W10" i="49"/>
  <c r="V10" i="49"/>
  <c r="V15" i="49" s="1"/>
  <c r="U10" i="49"/>
  <c r="T10" i="49"/>
  <c r="S10" i="49"/>
  <c r="R10" i="49"/>
  <c r="Q10" i="49"/>
  <c r="Q15" i="49" s="1"/>
  <c r="P10" i="49"/>
  <c r="O10" i="49"/>
  <c r="N10" i="49"/>
  <c r="N15" i="49" s="1"/>
  <c r="M10" i="49"/>
  <c r="L10" i="49"/>
  <c r="K10" i="49"/>
  <c r="J10" i="49"/>
  <c r="J15" i="49" s="1"/>
  <c r="I10" i="49"/>
  <c r="I15" i="49" s="1"/>
  <c r="H10" i="49"/>
  <c r="G10" i="49"/>
  <c r="F10" i="49"/>
  <c r="E10" i="49"/>
  <c r="D10" i="49"/>
  <c r="D15" i="49" s="1"/>
  <c r="C10" i="49"/>
  <c r="AA10" i="49"/>
  <c r="AB10" i="49"/>
  <c r="AI5" i="49"/>
  <c r="AE7" i="49"/>
  <c r="AI14" i="49"/>
  <c r="AI12" i="49"/>
  <c r="AI11" i="49"/>
  <c r="AC13" i="46"/>
  <c r="AB13" i="46"/>
  <c r="AA13" i="46"/>
  <c r="AE13" i="46" s="1"/>
  <c r="Z13" i="46"/>
  <c r="Y13" i="46"/>
  <c r="X13" i="46"/>
  <c r="W13" i="46"/>
  <c r="V13" i="46"/>
  <c r="U13" i="46"/>
  <c r="T13" i="46"/>
  <c r="S13" i="46"/>
  <c r="R13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AE14" i="46"/>
  <c r="AE12" i="46"/>
  <c r="AE11" i="46"/>
  <c r="AE9" i="46"/>
  <c r="AE8" i="46"/>
  <c r="AE7" i="46"/>
  <c r="AE6" i="46"/>
  <c r="AE5" i="46"/>
  <c r="AD14" i="46"/>
  <c r="AD12" i="46"/>
  <c r="AD11" i="46"/>
  <c r="AD5" i="46"/>
  <c r="AD6" i="46"/>
  <c r="AD7" i="46"/>
  <c r="AD8" i="46"/>
  <c r="AD9" i="46"/>
  <c r="AC10" i="46"/>
  <c r="AB10" i="46"/>
  <c r="AA10" i="46"/>
  <c r="Z10" i="46"/>
  <c r="Z15" i="46" s="1"/>
  <c r="Y10" i="46"/>
  <c r="Y15" i="46" s="1"/>
  <c r="X10" i="46"/>
  <c r="W10" i="46"/>
  <c r="V10" i="46"/>
  <c r="U10" i="46"/>
  <c r="T10" i="46"/>
  <c r="S10" i="46"/>
  <c r="R10" i="46"/>
  <c r="R15" i="46" s="1"/>
  <c r="Q10" i="46"/>
  <c r="P10" i="46"/>
  <c r="O10" i="46"/>
  <c r="N10" i="46"/>
  <c r="M10" i="46"/>
  <c r="M15" i="46" s="1"/>
  <c r="L10" i="46"/>
  <c r="K10" i="46"/>
  <c r="J10" i="46"/>
  <c r="J15" i="46" s="1"/>
  <c r="I10" i="46"/>
  <c r="H10" i="46"/>
  <c r="G10" i="46"/>
  <c r="F10" i="46"/>
  <c r="F15" i="46" s="1"/>
  <c r="E10" i="46"/>
  <c r="E15" i="46" s="1"/>
  <c r="D10" i="46"/>
  <c r="C10" i="46"/>
  <c r="AI14" i="46"/>
  <c r="AI12" i="46"/>
  <c r="AI11" i="46"/>
  <c r="AI9" i="46"/>
  <c r="AI8" i="46"/>
  <c r="AI7" i="46"/>
  <c r="AI6" i="46"/>
  <c r="AI5" i="46"/>
  <c r="AC29" i="61" l="1"/>
  <c r="AC23" i="61"/>
  <c r="AD15" i="61"/>
  <c r="AC31" i="61"/>
  <c r="AC24" i="61"/>
  <c r="AC26" i="61"/>
  <c r="AC32" i="61"/>
  <c r="AI15" i="61"/>
  <c r="AC30" i="61"/>
  <c r="AC33" i="61"/>
  <c r="AC27" i="61"/>
  <c r="AC25" i="61"/>
  <c r="AE15" i="61"/>
  <c r="AE15" i="60"/>
  <c r="AC31" i="60"/>
  <c r="AC23" i="60"/>
  <c r="AD15" i="60"/>
  <c r="AC30" i="60"/>
  <c r="AC26" i="60"/>
  <c r="AC22" i="60"/>
  <c r="AC29" i="60"/>
  <c r="AC25" i="60"/>
  <c r="AI15" i="60"/>
  <c r="AC32" i="60"/>
  <c r="AC28" i="60"/>
  <c r="AC24" i="60"/>
  <c r="AC27" i="60"/>
  <c r="AI13" i="57"/>
  <c r="AE13" i="57"/>
  <c r="AD10" i="57"/>
  <c r="AE10" i="57"/>
  <c r="AI10" i="57"/>
  <c r="AI15" i="57"/>
  <c r="AC23" i="57"/>
  <c r="AC27" i="57"/>
  <c r="AC32" i="57"/>
  <c r="AC24" i="57"/>
  <c r="AC28" i="57"/>
  <c r="AE15" i="57"/>
  <c r="AC25" i="57"/>
  <c r="AC29" i="57"/>
  <c r="AD15" i="57"/>
  <c r="AC22" i="57"/>
  <c r="AC26" i="57"/>
  <c r="AD13" i="57"/>
  <c r="AC30" i="57"/>
  <c r="C15" i="49"/>
  <c r="E15" i="49"/>
  <c r="F15" i="49"/>
  <c r="G15" i="49"/>
  <c r="H15" i="49"/>
  <c r="K15" i="49"/>
  <c r="L15" i="49"/>
  <c r="M15" i="49"/>
  <c r="O15" i="49"/>
  <c r="P15" i="49"/>
  <c r="R15" i="49"/>
  <c r="S15" i="49"/>
  <c r="T15" i="49"/>
  <c r="U15" i="49"/>
  <c r="W15" i="49"/>
  <c r="X15" i="49"/>
  <c r="Z15" i="49"/>
  <c r="AA15" i="49"/>
  <c r="AE13" i="49"/>
  <c r="AD13" i="49"/>
  <c r="AI6" i="49"/>
  <c r="AD7" i="49"/>
  <c r="AE6" i="49"/>
  <c r="AD6" i="49"/>
  <c r="AI7" i="49"/>
  <c r="C15" i="46"/>
  <c r="D15" i="46"/>
  <c r="H15" i="46"/>
  <c r="G15" i="46"/>
  <c r="I15" i="46"/>
  <c r="K15" i="46"/>
  <c r="L15" i="46"/>
  <c r="N15" i="46"/>
  <c r="O15" i="46"/>
  <c r="P15" i="46"/>
  <c r="Q15" i="46"/>
  <c r="S15" i="46"/>
  <c r="T15" i="46"/>
  <c r="U15" i="46"/>
  <c r="V15" i="46"/>
  <c r="W15" i="46"/>
  <c r="X15" i="46"/>
  <c r="AA15" i="46"/>
  <c r="AB15" i="46"/>
  <c r="AD10" i="46"/>
  <c r="AE10" i="46"/>
  <c r="AC15" i="46"/>
  <c r="AD13" i="46"/>
  <c r="AI13" i="46"/>
  <c r="AI10" i="46"/>
  <c r="Z13" i="67"/>
  <c r="Y13" i="67"/>
  <c r="X13" i="67"/>
  <c r="X16" i="67" s="1"/>
  <c r="W13" i="67"/>
  <c r="V13" i="67"/>
  <c r="U13" i="67"/>
  <c r="T13" i="67"/>
  <c r="S13" i="67"/>
  <c r="R13" i="67"/>
  <c r="Q13" i="67"/>
  <c r="P13" i="67"/>
  <c r="O13" i="67"/>
  <c r="N13" i="67"/>
  <c r="M13" i="67"/>
  <c r="L13" i="67"/>
  <c r="K13" i="67"/>
  <c r="J13" i="67"/>
  <c r="I13" i="67"/>
  <c r="H13" i="67"/>
  <c r="G13" i="67"/>
  <c r="F13" i="67"/>
  <c r="E13" i="67"/>
  <c r="D13" i="67"/>
  <c r="C13" i="67"/>
  <c r="AI13" i="67"/>
  <c r="AA13" i="67"/>
  <c r="AB13" i="67"/>
  <c r="AC13" i="67"/>
  <c r="AC16" i="67" s="1"/>
  <c r="W10" i="67"/>
  <c r="W16" i="67" s="1"/>
  <c r="V10" i="67"/>
  <c r="V16" i="67" s="1"/>
  <c r="U10" i="67"/>
  <c r="U16" i="67" s="1"/>
  <c r="T10" i="67"/>
  <c r="T16" i="67" s="1"/>
  <c r="S10" i="67"/>
  <c r="S16" i="67" s="1"/>
  <c r="R10" i="67"/>
  <c r="R16" i="67" s="1"/>
  <c r="Q10" i="67"/>
  <c r="Q16" i="67" s="1"/>
  <c r="P10" i="67"/>
  <c r="O10" i="67"/>
  <c r="O16" i="67" s="1"/>
  <c r="N10" i="67"/>
  <c r="N16" i="67" s="1"/>
  <c r="M10" i="67"/>
  <c r="M16" i="67" s="1"/>
  <c r="L10" i="67"/>
  <c r="K10" i="67"/>
  <c r="K16" i="67" s="1"/>
  <c r="J10" i="67"/>
  <c r="J16" i="67" s="1"/>
  <c r="I10" i="67"/>
  <c r="I16" i="67" s="1"/>
  <c r="H10" i="67"/>
  <c r="H16" i="67" s="1"/>
  <c r="G10" i="67"/>
  <c r="G16" i="67" s="1"/>
  <c r="F10" i="67"/>
  <c r="F16" i="67" s="1"/>
  <c r="E10" i="67"/>
  <c r="D10" i="67"/>
  <c r="C10" i="67"/>
  <c r="AI10" i="67" s="1"/>
  <c r="X10" i="67"/>
  <c r="Y10" i="67"/>
  <c r="Y16" i="67" s="1"/>
  <c r="Z10" i="67"/>
  <c r="AA10" i="67"/>
  <c r="AE10" i="67" s="1"/>
  <c r="AB10" i="67"/>
  <c r="AC10" i="67"/>
  <c r="AF11" i="67"/>
  <c r="AI15" i="67"/>
  <c r="AI14" i="67"/>
  <c r="AI12" i="67"/>
  <c r="AI11" i="67"/>
  <c r="AI9" i="67"/>
  <c r="AI8" i="67"/>
  <c r="AI7" i="67"/>
  <c r="AI6" i="67"/>
  <c r="AI5" i="67"/>
  <c r="AE15" i="67"/>
  <c r="AE14" i="67"/>
  <c r="AE12" i="67"/>
  <c r="AE11" i="67"/>
  <c r="AE9" i="67"/>
  <c r="AE8" i="67"/>
  <c r="AE7" i="67"/>
  <c r="AE6" i="67"/>
  <c r="AE5" i="67"/>
  <c r="AD15" i="67"/>
  <c r="AD14" i="67"/>
  <c r="AD12" i="67"/>
  <c r="AD11" i="67"/>
  <c r="AD9" i="67"/>
  <c r="AD8" i="67"/>
  <c r="AD7" i="67"/>
  <c r="AD6" i="67"/>
  <c r="AD5" i="67"/>
  <c r="AD8" i="49" l="1"/>
  <c r="AE8" i="49"/>
  <c r="AC10" i="49"/>
  <c r="AI8" i="49"/>
  <c r="AI15" i="46"/>
  <c r="AD15" i="46"/>
  <c r="AC32" i="46"/>
  <c r="AC28" i="46"/>
  <c r="AE15" i="46"/>
  <c r="AC25" i="46"/>
  <c r="AC24" i="46"/>
  <c r="AC29" i="46"/>
  <c r="AC26" i="46"/>
  <c r="AC31" i="46"/>
  <c r="AC23" i="46"/>
  <c r="AC30" i="46"/>
  <c r="AC22" i="46"/>
  <c r="AC27" i="46"/>
  <c r="C16" i="67"/>
  <c r="D16" i="67"/>
  <c r="D28" i="67" s="1"/>
  <c r="E16" i="67"/>
  <c r="L16" i="67"/>
  <c r="P16" i="67"/>
  <c r="P26" i="67" s="1"/>
  <c r="Z16" i="67"/>
  <c r="Z26" i="67" s="1"/>
  <c r="AA16" i="67"/>
  <c r="AE16" i="67" s="1"/>
  <c r="AI16" i="67"/>
  <c r="AC28" i="67"/>
  <c r="AC24" i="67"/>
  <c r="AC27" i="67"/>
  <c r="AC25" i="67"/>
  <c r="AC29" i="67"/>
  <c r="AC26" i="67"/>
  <c r="AC30" i="67"/>
  <c r="AD10" i="67"/>
  <c r="AC23" i="67"/>
  <c r="AB16" i="67"/>
  <c r="AB26" i="67" s="1"/>
  <c r="AD13" i="67"/>
  <c r="AE13" i="67"/>
  <c r="AF6" i="67"/>
  <c r="AG6" i="67"/>
  <c r="AH6" i="67"/>
  <c r="AF8" i="67"/>
  <c r="AG8" i="67"/>
  <c r="AH8" i="67"/>
  <c r="AF9" i="67"/>
  <c r="AG9" i="67"/>
  <c r="AH9" i="67"/>
  <c r="AG11" i="67"/>
  <c r="AH11" i="67"/>
  <c r="AF12" i="67"/>
  <c r="AG12" i="67"/>
  <c r="AH12" i="67"/>
  <c r="AF13" i="67"/>
  <c r="AG13" i="67"/>
  <c r="AH13" i="67"/>
  <c r="AF14" i="67"/>
  <c r="AG14" i="67"/>
  <c r="AH14" i="67"/>
  <c r="D24" i="67"/>
  <c r="J24" i="67"/>
  <c r="K24" i="67"/>
  <c r="P24" i="67"/>
  <c r="S24" i="67"/>
  <c r="Y24" i="67"/>
  <c r="AF7" i="67"/>
  <c r="AG7" i="67"/>
  <c r="D30" i="67"/>
  <c r="F30" i="67"/>
  <c r="G30" i="67"/>
  <c r="J26" i="67"/>
  <c r="L30" i="67"/>
  <c r="M30" i="67"/>
  <c r="O30" i="67"/>
  <c r="P30" i="67"/>
  <c r="S26" i="67"/>
  <c r="U30" i="67"/>
  <c r="V28" i="67"/>
  <c r="W30" i="67"/>
  <c r="X30" i="67"/>
  <c r="Y28" i="67"/>
  <c r="Y30" i="67"/>
  <c r="T30" i="67"/>
  <c r="S30" i="67"/>
  <c r="Q30" i="67"/>
  <c r="N30" i="67"/>
  <c r="K30" i="67"/>
  <c r="J30" i="67"/>
  <c r="H30" i="67"/>
  <c r="E30" i="67"/>
  <c r="C30" i="67"/>
  <c r="S28" i="67"/>
  <c r="M28" i="67"/>
  <c r="J28" i="67"/>
  <c r="X26" i="67"/>
  <c r="V26" i="67"/>
  <c r="M26" i="67"/>
  <c r="H26" i="67"/>
  <c r="G26" i="67"/>
  <c r="D26" i="67"/>
  <c r="Y25" i="67"/>
  <c r="T25" i="67"/>
  <c r="S25" i="67"/>
  <c r="M25" i="67"/>
  <c r="K25" i="67"/>
  <c r="J25" i="67"/>
  <c r="G25" i="67"/>
  <c r="D25" i="67"/>
  <c r="AB24" i="67"/>
  <c r="V24" i="67"/>
  <c r="T24" i="67"/>
  <c r="Q24" i="67"/>
  <c r="M24" i="67"/>
  <c r="H24" i="67"/>
  <c r="G24" i="67"/>
  <c r="AB23" i="67"/>
  <c r="Y23" i="67"/>
  <c r="V23" i="67"/>
  <c r="T23" i="67"/>
  <c r="S23" i="67"/>
  <c r="N23" i="67"/>
  <c r="M23" i="67"/>
  <c r="K23" i="67"/>
  <c r="J23" i="67"/>
  <c r="G23" i="67"/>
  <c r="E23" i="67"/>
  <c r="Q6" i="65"/>
  <c r="R6" i="65"/>
  <c r="S6" i="65"/>
  <c r="Q7" i="65"/>
  <c r="R7" i="65"/>
  <c r="S7" i="65"/>
  <c r="Q8" i="65"/>
  <c r="R8" i="65"/>
  <c r="R10" i="65"/>
  <c r="S10" i="65"/>
  <c r="S5" i="65"/>
  <c r="Q5" i="65"/>
  <c r="AB24" i="63"/>
  <c r="AB19" i="63"/>
  <c r="AB20" i="63"/>
  <c r="AB26" i="63"/>
  <c r="D19" i="63"/>
  <c r="E19" i="63"/>
  <c r="F24" i="63"/>
  <c r="G19" i="63"/>
  <c r="H19" i="63"/>
  <c r="K20" i="63"/>
  <c r="L23" i="63"/>
  <c r="M19" i="63"/>
  <c r="N19" i="63"/>
  <c r="O25" i="63"/>
  <c r="P19" i="63"/>
  <c r="Q19" i="63"/>
  <c r="R19" i="63"/>
  <c r="U20" i="63"/>
  <c r="V19" i="63"/>
  <c r="W19" i="63"/>
  <c r="X19" i="63"/>
  <c r="Y19" i="63"/>
  <c r="Z19" i="63"/>
  <c r="AA19" i="63"/>
  <c r="D20" i="63"/>
  <c r="E20" i="63"/>
  <c r="F20" i="63"/>
  <c r="G20" i="63"/>
  <c r="H20" i="63"/>
  <c r="I20" i="63"/>
  <c r="J20" i="63"/>
  <c r="N20" i="63"/>
  <c r="P20" i="63"/>
  <c r="Q23" i="63"/>
  <c r="R20" i="63"/>
  <c r="T20" i="63"/>
  <c r="W20" i="63"/>
  <c r="Y20" i="63"/>
  <c r="Z20" i="63"/>
  <c r="AA20" i="63"/>
  <c r="D21" i="63"/>
  <c r="E21" i="63"/>
  <c r="G21" i="63"/>
  <c r="H21" i="63"/>
  <c r="I21" i="63"/>
  <c r="K23" i="63"/>
  <c r="K21" i="63"/>
  <c r="L21" i="63"/>
  <c r="M21" i="63"/>
  <c r="N21" i="63"/>
  <c r="P21" i="63"/>
  <c r="Q21" i="63"/>
  <c r="R21" i="63"/>
  <c r="T23" i="63"/>
  <c r="T21" i="63"/>
  <c r="V21" i="63"/>
  <c r="W21" i="63"/>
  <c r="Y21" i="63"/>
  <c r="AA21" i="63"/>
  <c r="E22" i="63"/>
  <c r="F22" i="63"/>
  <c r="G22" i="63"/>
  <c r="H22" i="63"/>
  <c r="I22" i="63"/>
  <c r="J22" i="63"/>
  <c r="K22" i="63"/>
  <c r="L22" i="63"/>
  <c r="N22" i="63"/>
  <c r="O22" i="63"/>
  <c r="P22" i="63"/>
  <c r="Q22" i="63"/>
  <c r="R22" i="63"/>
  <c r="T22" i="63"/>
  <c r="U22" i="63"/>
  <c r="W22" i="63"/>
  <c r="Y22" i="63"/>
  <c r="Z22" i="63"/>
  <c r="AA22" i="63"/>
  <c r="E25" i="63"/>
  <c r="F23" i="63"/>
  <c r="H23" i="63"/>
  <c r="I23" i="63"/>
  <c r="J23" i="63"/>
  <c r="N25" i="63"/>
  <c r="O23" i="63"/>
  <c r="R23" i="63"/>
  <c r="S23" i="63"/>
  <c r="W23" i="63"/>
  <c r="X23" i="63"/>
  <c r="AA23" i="63"/>
  <c r="D24" i="63"/>
  <c r="E24" i="63"/>
  <c r="G24" i="63"/>
  <c r="H24" i="63"/>
  <c r="I24" i="63"/>
  <c r="K24" i="63"/>
  <c r="L24" i="63"/>
  <c r="M24" i="63"/>
  <c r="N24" i="63"/>
  <c r="P24" i="63"/>
  <c r="Q24" i="63"/>
  <c r="R24" i="63"/>
  <c r="T24" i="63"/>
  <c r="U24" i="63"/>
  <c r="V24" i="63"/>
  <c r="W24" i="63"/>
  <c r="Y24" i="63"/>
  <c r="Z24" i="63"/>
  <c r="AA24" i="63"/>
  <c r="H25" i="63"/>
  <c r="J25" i="63"/>
  <c r="R25" i="63"/>
  <c r="U25" i="63"/>
  <c r="X25" i="63"/>
  <c r="D26" i="63"/>
  <c r="E26" i="63"/>
  <c r="G26" i="63"/>
  <c r="H26" i="63"/>
  <c r="I26" i="63"/>
  <c r="J26" i="63"/>
  <c r="K26" i="63"/>
  <c r="M26" i="63"/>
  <c r="N26" i="63"/>
  <c r="P26" i="63"/>
  <c r="Q26" i="63"/>
  <c r="R26" i="63"/>
  <c r="S26" i="63"/>
  <c r="T26" i="63"/>
  <c r="V26" i="63"/>
  <c r="W26" i="63"/>
  <c r="Y26" i="63"/>
  <c r="Z26" i="63"/>
  <c r="AA26" i="63"/>
  <c r="C20" i="63"/>
  <c r="AG8" i="63"/>
  <c r="C22" i="63"/>
  <c r="C19" i="63"/>
  <c r="AF5" i="63"/>
  <c r="AG5" i="63"/>
  <c r="AH5" i="63"/>
  <c r="AF6" i="63"/>
  <c r="AG6" i="63"/>
  <c r="AH6" i="63"/>
  <c r="AH7" i="63"/>
  <c r="AF8" i="63"/>
  <c r="AH8" i="63"/>
  <c r="AF12" i="63"/>
  <c r="AF9" i="61"/>
  <c r="AB30" i="60"/>
  <c r="AF9" i="60"/>
  <c r="AH9" i="60"/>
  <c r="AF6" i="60"/>
  <c r="AB27" i="60"/>
  <c r="V27" i="60"/>
  <c r="Q27" i="60"/>
  <c r="H27" i="60"/>
  <c r="G31" i="60"/>
  <c r="D31" i="60"/>
  <c r="AB22" i="60"/>
  <c r="Z28" i="60"/>
  <c r="Y29" i="60"/>
  <c r="W25" i="60"/>
  <c r="V22" i="60"/>
  <c r="T25" i="60"/>
  <c r="Q28" i="60"/>
  <c r="N25" i="60"/>
  <c r="K25" i="60"/>
  <c r="H28" i="60"/>
  <c r="E25" i="60"/>
  <c r="L27" i="57"/>
  <c r="O27" i="57"/>
  <c r="P31" i="57"/>
  <c r="Q31" i="57"/>
  <c r="S27" i="57"/>
  <c r="T31" i="57"/>
  <c r="U27" i="57"/>
  <c r="W30" i="57"/>
  <c r="Y31" i="57"/>
  <c r="Z31" i="57"/>
  <c r="AB27" i="57"/>
  <c r="C30" i="57"/>
  <c r="AG11" i="57"/>
  <c r="K24" i="57"/>
  <c r="Z25" i="57"/>
  <c r="AF9" i="57"/>
  <c r="Z26" i="57"/>
  <c r="W26" i="57"/>
  <c r="K26" i="57"/>
  <c r="W25" i="57"/>
  <c r="Q25" i="57"/>
  <c r="T24" i="57"/>
  <c r="Z23" i="57"/>
  <c r="W23" i="57"/>
  <c r="Q23" i="57"/>
  <c r="H23" i="57"/>
  <c r="Q22" i="57"/>
  <c r="Z22" i="57"/>
  <c r="X24" i="57"/>
  <c r="W24" i="57"/>
  <c r="V29" i="57"/>
  <c r="U32" i="57"/>
  <c r="S26" i="57"/>
  <c r="R22" i="57"/>
  <c r="O29" i="57"/>
  <c r="N26" i="57"/>
  <c r="M31" i="57"/>
  <c r="L32" i="57"/>
  <c r="K25" i="57"/>
  <c r="J29" i="57"/>
  <c r="I22" i="57"/>
  <c r="G25" i="57"/>
  <c r="AF6" i="61"/>
  <c r="U30" i="60"/>
  <c r="AG11" i="60"/>
  <c r="U26" i="60"/>
  <c r="L26" i="60"/>
  <c r="AA25" i="60"/>
  <c r="O25" i="60"/>
  <c r="AG8" i="60"/>
  <c r="C25" i="60"/>
  <c r="X23" i="60"/>
  <c r="AG5" i="60"/>
  <c r="C22" i="60"/>
  <c r="F22" i="60"/>
  <c r="I22" i="60"/>
  <c r="L22" i="60"/>
  <c r="O22" i="60"/>
  <c r="R22" i="60"/>
  <c r="U22" i="60"/>
  <c r="X22" i="60"/>
  <c r="AA22" i="60"/>
  <c r="F23" i="60"/>
  <c r="R23" i="60"/>
  <c r="AA23" i="60"/>
  <c r="X24" i="60"/>
  <c r="AA24" i="60"/>
  <c r="F26" i="60"/>
  <c r="O26" i="60"/>
  <c r="X26" i="60"/>
  <c r="L28" i="60"/>
  <c r="O28" i="60"/>
  <c r="I30" i="60"/>
  <c r="R30" i="60"/>
  <c r="AA30" i="60"/>
  <c r="F25" i="60"/>
  <c r="AG15" i="60"/>
  <c r="O23" i="60"/>
  <c r="O24" i="60"/>
  <c r="R24" i="60"/>
  <c r="U24" i="60"/>
  <c r="R25" i="60"/>
  <c r="U25" i="60"/>
  <c r="F30" i="60"/>
  <c r="O30" i="60"/>
  <c r="X30" i="60"/>
  <c r="C28" i="60"/>
  <c r="Z27" i="60"/>
  <c r="I31" i="60"/>
  <c r="O27" i="60"/>
  <c r="E32" i="60"/>
  <c r="E29" i="60"/>
  <c r="H32" i="60"/>
  <c r="H29" i="60"/>
  <c r="K32" i="60"/>
  <c r="K29" i="60"/>
  <c r="N32" i="60"/>
  <c r="N29" i="60"/>
  <c r="Q32" i="60"/>
  <c r="Q29" i="60"/>
  <c r="T32" i="60"/>
  <c r="T29" i="60"/>
  <c r="W32" i="60"/>
  <c r="W29" i="60"/>
  <c r="Z32" i="60"/>
  <c r="Z29" i="60"/>
  <c r="E23" i="60"/>
  <c r="H23" i="60"/>
  <c r="E24" i="60"/>
  <c r="N24" i="60"/>
  <c r="W24" i="60"/>
  <c r="AH5" i="60"/>
  <c r="N23" i="60"/>
  <c r="Q23" i="60"/>
  <c r="T23" i="60"/>
  <c r="W23" i="60"/>
  <c r="Z23" i="60"/>
  <c r="AG6" i="60"/>
  <c r="AF7" i="60"/>
  <c r="AH8" i="60"/>
  <c r="E26" i="60"/>
  <c r="H26" i="60"/>
  <c r="K26" i="60"/>
  <c r="N26" i="60"/>
  <c r="Q26" i="60"/>
  <c r="T26" i="60"/>
  <c r="W26" i="60"/>
  <c r="Z26" i="60"/>
  <c r="AG9" i="60"/>
  <c r="AH11" i="60"/>
  <c r="E30" i="60"/>
  <c r="H30" i="60"/>
  <c r="K30" i="60"/>
  <c r="N30" i="60"/>
  <c r="Q30" i="60"/>
  <c r="T30" i="60"/>
  <c r="W30" i="60"/>
  <c r="AG13" i="60"/>
  <c r="J31" i="60"/>
  <c r="M31" i="60"/>
  <c r="P31" i="60"/>
  <c r="S31" i="60"/>
  <c r="V31" i="60"/>
  <c r="C32" i="60"/>
  <c r="C29" i="60"/>
  <c r="F32" i="60"/>
  <c r="F29" i="60"/>
  <c r="I32" i="60"/>
  <c r="I29" i="60"/>
  <c r="L32" i="60"/>
  <c r="L29" i="60"/>
  <c r="O32" i="60"/>
  <c r="O29" i="60"/>
  <c r="R32" i="60"/>
  <c r="R29" i="60"/>
  <c r="U32" i="60"/>
  <c r="U29" i="60"/>
  <c r="X32" i="60"/>
  <c r="X29" i="60"/>
  <c r="AA32" i="60"/>
  <c r="AA29" i="60"/>
  <c r="AH15" i="60"/>
  <c r="E22" i="60"/>
  <c r="H22" i="60"/>
  <c r="K22" i="60"/>
  <c r="N22" i="60"/>
  <c r="Q22" i="60"/>
  <c r="T22" i="60"/>
  <c r="W22" i="60"/>
  <c r="Z22" i="60"/>
  <c r="AB26" i="60"/>
  <c r="G32" i="60"/>
  <c r="P32" i="60"/>
  <c r="Y32" i="60"/>
  <c r="AH7" i="60"/>
  <c r="F31" i="60"/>
  <c r="L27" i="60"/>
  <c r="R27" i="60"/>
  <c r="X27" i="60"/>
  <c r="AF5" i="60"/>
  <c r="AH6" i="60"/>
  <c r="AG7" i="60"/>
  <c r="AF8" i="60"/>
  <c r="AF11" i="60"/>
  <c r="AH13" i="60"/>
  <c r="E31" i="60"/>
  <c r="H31" i="60"/>
  <c r="K31" i="60"/>
  <c r="N31" i="60"/>
  <c r="AF15" i="60"/>
  <c r="O25" i="57"/>
  <c r="F25" i="57"/>
  <c r="U24" i="57"/>
  <c r="L30" i="57"/>
  <c r="O22" i="57"/>
  <c r="O24" i="57"/>
  <c r="X23" i="57"/>
  <c r="U23" i="57"/>
  <c r="O23" i="57"/>
  <c r="L23" i="57"/>
  <c r="L26" i="57"/>
  <c r="F28" i="57"/>
  <c r="AG9" i="57"/>
  <c r="AG8" i="57"/>
  <c r="AF8" i="57"/>
  <c r="AG5" i="57"/>
  <c r="AF5" i="57"/>
  <c r="AB22" i="57"/>
  <c r="AH6" i="57"/>
  <c r="R27" i="57"/>
  <c r="H27" i="57"/>
  <c r="N27" i="57"/>
  <c r="N22" i="57"/>
  <c r="T22" i="57"/>
  <c r="T27" i="57"/>
  <c r="W22" i="57"/>
  <c r="AF6" i="57"/>
  <c r="AA24" i="57"/>
  <c r="AG7" i="57"/>
  <c r="I32" i="57"/>
  <c r="R32" i="57"/>
  <c r="X32" i="57"/>
  <c r="AG15" i="57"/>
  <c r="L25" i="57"/>
  <c r="AA26" i="57"/>
  <c r="Y30" i="57"/>
  <c r="F32" i="57"/>
  <c r="G27" i="57"/>
  <c r="J22" i="57"/>
  <c r="P22" i="57"/>
  <c r="P27" i="57"/>
  <c r="S22" i="57"/>
  <c r="Y22" i="57"/>
  <c r="Y27" i="57"/>
  <c r="Z24" i="57"/>
  <c r="AF7" i="57"/>
  <c r="M22" i="57"/>
  <c r="K22" i="57"/>
  <c r="K27" i="57"/>
  <c r="Q27" i="57"/>
  <c r="AH5" i="57"/>
  <c r="AG6" i="57"/>
  <c r="AH7" i="57"/>
  <c r="AB26" i="57"/>
  <c r="AH9" i="57"/>
  <c r="H28" i="57"/>
  <c r="H30" i="57"/>
  <c r="K30" i="57"/>
  <c r="K28" i="57"/>
  <c r="N28" i="57"/>
  <c r="N30" i="57"/>
  <c r="Q28" i="57"/>
  <c r="Q30" i="57"/>
  <c r="Z28" i="57"/>
  <c r="AF11" i="57"/>
  <c r="AB29" i="57"/>
  <c r="F30" i="57"/>
  <c r="H22" i="57"/>
  <c r="V22" i="57"/>
  <c r="W28" i="57"/>
  <c r="I25" i="57"/>
  <c r="R25" i="57"/>
  <c r="AA25" i="57"/>
  <c r="AH8" i="57"/>
  <c r="L28" i="57"/>
  <c r="O30" i="57"/>
  <c r="U28" i="57"/>
  <c r="X30" i="57"/>
  <c r="H29" i="57"/>
  <c r="K29" i="57"/>
  <c r="N29" i="57"/>
  <c r="Q29" i="57"/>
  <c r="T29" i="57"/>
  <c r="W29" i="57"/>
  <c r="Z29" i="57"/>
  <c r="R28" i="57"/>
  <c r="X28" i="57"/>
  <c r="O26" i="57"/>
  <c r="X26" i="57"/>
  <c r="R29" i="57"/>
  <c r="AA29" i="57"/>
  <c r="H32" i="57"/>
  <c r="K32" i="57"/>
  <c r="N32" i="57"/>
  <c r="Q32" i="57"/>
  <c r="T32" i="57"/>
  <c r="W32" i="57"/>
  <c r="Z32" i="57"/>
  <c r="AF15" i="57"/>
  <c r="AA28" i="57"/>
  <c r="F31" i="57"/>
  <c r="E24" i="57"/>
  <c r="C29" i="57"/>
  <c r="O31" i="60"/>
  <c r="L31" i="60"/>
  <c r="I27" i="60"/>
  <c r="Z31" i="60"/>
  <c r="F27" i="60"/>
  <c r="Z30" i="60"/>
  <c r="U27" i="60"/>
  <c r="U31" i="60"/>
  <c r="C27" i="60"/>
  <c r="C31" i="60"/>
  <c r="AF10" i="60"/>
  <c r="M30" i="57"/>
  <c r="P30" i="57"/>
  <c r="Z30" i="57"/>
  <c r="AF13" i="57"/>
  <c r="D30" i="57"/>
  <c r="AB30" i="57"/>
  <c r="AH13" i="57"/>
  <c r="J30" i="57"/>
  <c r="U30" i="57"/>
  <c r="S30" i="57"/>
  <c r="V30" i="57"/>
  <c r="G30" i="57"/>
  <c r="AA30" i="57"/>
  <c r="AG13" i="57"/>
  <c r="AA27" i="57"/>
  <c r="Z27" i="57"/>
  <c r="X30" i="49"/>
  <c r="V32" i="49"/>
  <c r="V29" i="49"/>
  <c r="V24" i="49"/>
  <c r="V28" i="49"/>
  <c r="V30" i="49"/>
  <c r="V22" i="49"/>
  <c r="AG8" i="49"/>
  <c r="AF5" i="49"/>
  <c r="V23" i="49"/>
  <c r="V25" i="49"/>
  <c r="AH5" i="49"/>
  <c r="AF8" i="49"/>
  <c r="AH8" i="49"/>
  <c r="AG11" i="49"/>
  <c r="AH11" i="49"/>
  <c r="AF11" i="49"/>
  <c r="AF6" i="49"/>
  <c r="AG7" i="49"/>
  <c r="U30" i="49"/>
  <c r="AG5" i="49"/>
  <c r="AH6" i="49"/>
  <c r="AH7" i="49"/>
  <c r="AG6" i="49"/>
  <c r="L22" i="49"/>
  <c r="I22" i="49"/>
  <c r="D28" i="49"/>
  <c r="Z23" i="49"/>
  <c r="R25" i="49"/>
  <c r="G32" i="49"/>
  <c r="Z26" i="49"/>
  <c r="M25" i="49"/>
  <c r="O31" i="49"/>
  <c r="AB27" i="49"/>
  <c r="L30" i="49"/>
  <c r="L28" i="49"/>
  <c r="L25" i="49"/>
  <c r="L23" i="49"/>
  <c r="L32" i="49"/>
  <c r="K27" i="49"/>
  <c r="R30" i="49"/>
  <c r="R32" i="49"/>
  <c r="R22" i="49"/>
  <c r="R23" i="49"/>
  <c r="E28" i="49"/>
  <c r="R29" i="49"/>
  <c r="E32" i="49"/>
  <c r="R28" i="49"/>
  <c r="E23" i="49"/>
  <c r="E22" i="49"/>
  <c r="E24" i="49"/>
  <c r="Q27" i="49"/>
  <c r="E26" i="49"/>
  <c r="E25" i="49"/>
  <c r="E27" i="49"/>
  <c r="X27" i="49"/>
  <c r="G22" i="49"/>
  <c r="O26" i="49"/>
  <c r="O29" i="49"/>
  <c r="O22" i="49"/>
  <c r="O25" i="49"/>
  <c r="O23" i="49"/>
  <c r="O24" i="49"/>
  <c r="O32" i="49"/>
  <c r="O28" i="49"/>
  <c r="O30" i="49"/>
  <c r="N23" i="49"/>
  <c r="N25" i="49"/>
  <c r="N32" i="49"/>
  <c r="K23" i="49"/>
  <c r="K25" i="49"/>
  <c r="K24" i="49"/>
  <c r="K28" i="49"/>
  <c r="K22" i="49"/>
  <c r="K26" i="49"/>
  <c r="K32" i="49"/>
  <c r="P32" i="49"/>
  <c r="P25" i="49"/>
  <c r="P22" i="49"/>
  <c r="P29" i="49"/>
  <c r="P26" i="49"/>
  <c r="P23" i="49"/>
  <c r="P28" i="49"/>
  <c r="P30" i="49"/>
  <c r="O27" i="49"/>
  <c r="N27" i="49"/>
  <c r="J29" i="49"/>
  <c r="J26" i="49"/>
  <c r="J25" i="49"/>
  <c r="J32" i="49"/>
  <c r="J28" i="49"/>
  <c r="J23" i="49"/>
  <c r="J22" i="49"/>
  <c r="J30" i="49"/>
  <c r="Q32" i="49"/>
  <c r="Q22" i="49"/>
  <c r="AA32" i="49"/>
  <c r="AA23" i="49"/>
  <c r="AA26" i="49"/>
  <c r="AA25" i="49"/>
  <c r="AA29" i="49"/>
  <c r="AA28" i="49"/>
  <c r="AA22" i="49"/>
  <c r="AA24" i="49"/>
  <c r="S32" i="49"/>
  <c r="S23" i="49"/>
  <c r="S22" i="49"/>
  <c r="S29" i="49"/>
  <c r="S28" i="49"/>
  <c r="S26" i="49"/>
  <c r="S25" i="49"/>
  <c r="S30" i="49"/>
  <c r="U32" i="49"/>
  <c r="U29" i="49"/>
  <c r="U26" i="49"/>
  <c r="U23" i="49"/>
  <c r="U25" i="49"/>
  <c r="U28" i="49"/>
  <c r="U24" i="49"/>
  <c r="U22" i="49"/>
  <c r="Y28" i="49"/>
  <c r="Y22" i="49"/>
  <c r="Y25" i="49"/>
  <c r="Y32" i="49"/>
  <c r="Y23" i="49"/>
  <c r="Y29" i="49"/>
  <c r="Y26" i="49"/>
  <c r="Y24" i="49"/>
  <c r="Y30" i="49"/>
  <c r="AA27" i="49"/>
  <c r="U31" i="49"/>
  <c r="Y31" i="49"/>
  <c r="W23" i="49"/>
  <c r="W22" i="49"/>
  <c r="W32" i="49"/>
  <c r="W26" i="49"/>
  <c r="W25" i="49"/>
  <c r="W28" i="49"/>
  <c r="T23" i="49"/>
  <c r="T25" i="49"/>
  <c r="T32" i="49"/>
  <c r="T24" i="49"/>
  <c r="T22" i="49"/>
  <c r="T28" i="49"/>
  <c r="U27" i="49"/>
  <c r="Y27" i="49"/>
  <c r="X29" i="49"/>
  <c r="X25" i="49"/>
  <c r="X24" i="49"/>
  <c r="X22" i="49"/>
  <c r="X23" i="49"/>
  <c r="X32" i="49"/>
  <c r="X26" i="49"/>
  <c r="X28" i="49"/>
  <c r="Z32" i="46"/>
  <c r="Q32" i="46"/>
  <c r="L32" i="46"/>
  <c r="C32" i="46"/>
  <c r="H32" i="46"/>
  <c r="O32" i="46"/>
  <c r="F32" i="46"/>
  <c r="W32" i="46"/>
  <c r="N32" i="46"/>
  <c r="E32" i="46"/>
  <c r="I32" i="46"/>
  <c r="J32" i="46"/>
  <c r="M32" i="46"/>
  <c r="P32" i="46"/>
  <c r="D32" i="46"/>
  <c r="G32" i="46"/>
  <c r="X32" i="46"/>
  <c r="S32" i="46"/>
  <c r="Q23" i="46"/>
  <c r="R32" i="46"/>
  <c r="Y32" i="46"/>
  <c r="V32" i="46"/>
  <c r="Q22" i="46"/>
  <c r="D22" i="46"/>
  <c r="S23" i="46"/>
  <c r="C23" i="46"/>
  <c r="W24" i="46"/>
  <c r="M22" i="46"/>
  <c r="E22" i="46"/>
  <c r="AB23" i="46"/>
  <c r="P23" i="46"/>
  <c r="E23" i="46"/>
  <c r="Y24" i="46"/>
  <c r="S24" i="46"/>
  <c r="AB32" i="46"/>
  <c r="Z22" i="46"/>
  <c r="P22" i="46"/>
  <c r="N22" i="46"/>
  <c r="C22" i="46"/>
  <c r="W23" i="46"/>
  <c r="M23" i="46"/>
  <c r="G23" i="46"/>
  <c r="D23" i="46"/>
  <c r="M24" i="46"/>
  <c r="H24" i="46"/>
  <c r="W22" i="46"/>
  <c r="V22" i="46"/>
  <c r="S22" i="46"/>
  <c r="J22" i="46"/>
  <c r="H22" i="46"/>
  <c r="G22" i="46"/>
  <c r="Z23" i="46"/>
  <c r="V23" i="46"/>
  <c r="N23" i="46"/>
  <c r="J23" i="46"/>
  <c r="H23" i="46"/>
  <c r="Z24" i="46"/>
  <c r="P24" i="46"/>
  <c r="N24" i="46"/>
  <c r="J24" i="46"/>
  <c r="D24" i="46"/>
  <c r="C29" i="46"/>
  <c r="C30" i="46"/>
  <c r="Z25" i="46"/>
  <c r="W25" i="46"/>
  <c r="Q25" i="46"/>
  <c r="N25" i="46"/>
  <c r="H25" i="46"/>
  <c r="F25" i="46"/>
  <c r="C25" i="46"/>
  <c r="Z26" i="46"/>
  <c r="W26" i="46"/>
  <c r="Q26" i="46"/>
  <c r="N26" i="46"/>
  <c r="H26" i="46"/>
  <c r="F26" i="46"/>
  <c r="C26" i="46"/>
  <c r="V24" i="46"/>
  <c r="Q24" i="46"/>
  <c r="G24" i="46"/>
  <c r="E24" i="46"/>
  <c r="C24" i="46"/>
  <c r="Z29" i="46"/>
  <c r="W29" i="46"/>
  <c r="Q29" i="46"/>
  <c r="N29" i="46"/>
  <c r="E29" i="46"/>
  <c r="Z28" i="46"/>
  <c r="AB25" i="46"/>
  <c r="Y25" i="46"/>
  <c r="V25" i="46"/>
  <c r="S25" i="46"/>
  <c r="P25" i="46"/>
  <c r="M25" i="46"/>
  <c r="J25" i="46"/>
  <c r="E25" i="46"/>
  <c r="AB26" i="46"/>
  <c r="Y26" i="46"/>
  <c r="V26" i="46"/>
  <c r="S26" i="46"/>
  <c r="P26" i="46"/>
  <c r="M26" i="46"/>
  <c r="J26" i="46"/>
  <c r="E26" i="46"/>
  <c r="AH12" i="46"/>
  <c r="Y29" i="46"/>
  <c r="V29" i="46"/>
  <c r="S29" i="46"/>
  <c r="P29" i="46"/>
  <c r="M29" i="46"/>
  <c r="J29" i="46"/>
  <c r="G29" i="46"/>
  <c r="D29" i="46"/>
  <c r="AB28" i="46"/>
  <c r="Y28" i="46"/>
  <c r="V28" i="46"/>
  <c r="S28" i="46"/>
  <c r="P28" i="46"/>
  <c r="M28" i="46"/>
  <c r="J28" i="46"/>
  <c r="G28" i="46"/>
  <c r="D28" i="46"/>
  <c r="X25" i="46"/>
  <c r="R25" i="46"/>
  <c r="O25" i="46"/>
  <c r="L25" i="46"/>
  <c r="I25" i="46"/>
  <c r="G25" i="46"/>
  <c r="D25" i="46"/>
  <c r="X26" i="46"/>
  <c r="R26" i="46"/>
  <c r="O26" i="46"/>
  <c r="L26" i="46"/>
  <c r="I26" i="46"/>
  <c r="G26" i="46"/>
  <c r="D26" i="46"/>
  <c r="X22" i="46"/>
  <c r="R22" i="46"/>
  <c r="O22" i="46"/>
  <c r="L22" i="46"/>
  <c r="I22" i="46"/>
  <c r="F22" i="46"/>
  <c r="X24" i="46"/>
  <c r="R24" i="46"/>
  <c r="O24" i="46"/>
  <c r="L24" i="46"/>
  <c r="I24" i="46"/>
  <c r="F24" i="46"/>
  <c r="X29" i="46"/>
  <c r="R29" i="46"/>
  <c r="O29" i="46"/>
  <c r="L29" i="46"/>
  <c r="I29" i="46"/>
  <c r="F29" i="46"/>
  <c r="X23" i="46"/>
  <c r="R23" i="46"/>
  <c r="O23" i="46"/>
  <c r="L23" i="46"/>
  <c r="I23" i="46"/>
  <c r="F23" i="46"/>
  <c r="X28" i="46"/>
  <c r="R28" i="46"/>
  <c r="O28" i="46"/>
  <c r="L28" i="46"/>
  <c r="I28" i="46"/>
  <c r="F28" i="46"/>
  <c r="C28" i="46"/>
  <c r="W28" i="46"/>
  <c r="AH5" i="46"/>
  <c r="AB22" i="46"/>
  <c r="Y22" i="46"/>
  <c r="AH7" i="46"/>
  <c r="AB24" i="46"/>
  <c r="N30" i="46"/>
  <c r="N28" i="46"/>
  <c r="H28" i="46"/>
  <c r="E30" i="46"/>
  <c r="E28" i="46"/>
  <c r="AB29" i="46"/>
  <c r="Q28" i="46"/>
  <c r="D30" i="49"/>
  <c r="F24" i="49"/>
  <c r="D29" i="49"/>
  <c r="G26" i="49"/>
  <c r="D25" i="49"/>
  <c r="D22" i="49"/>
  <c r="G23" i="49"/>
  <c r="G28" i="49"/>
  <c r="I25" i="49"/>
  <c r="I23" i="49"/>
  <c r="I28" i="49"/>
  <c r="I30" i="49"/>
  <c r="G31" i="49"/>
  <c r="D27" i="49"/>
  <c r="D26" i="49"/>
  <c r="D23" i="49"/>
  <c r="G25" i="49"/>
  <c r="G24" i="49"/>
  <c r="I26" i="49"/>
  <c r="I32" i="49"/>
  <c r="Z22" i="49"/>
  <c r="G27" i="49"/>
  <c r="D31" i="49"/>
  <c r="D24" i="49"/>
  <c r="D32" i="49"/>
  <c r="G30" i="49"/>
  <c r="G29" i="49"/>
  <c r="I29" i="49"/>
  <c r="H22" i="49"/>
  <c r="Z25" i="49"/>
  <c r="R24" i="49"/>
  <c r="AB29" i="49"/>
  <c r="H32" i="49"/>
  <c r="Z28" i="49"/>
  <c r="Z32" i="49"/>
  <c r="M22" i="49"/>
  <c r="M32" i="49"/>
  <c r="Q28" i="49"/>
  <c r="Q25" i="49"/>
  <c r="Q23" i="49"/>
  <c r="N28" i="49"/>
  <c r="N26" i="49"/>
  <c r="F23" i="49"/>
  <c r="F22" i="49"/>
  <c r="M30" i="49"/>
  <c r="M29" i="49"/>
  <c r="M28" i="49"/>
  <c r="M23" i="49"/>
  <c r="M26" i="49"/>
  <c r="Q24" i="49"/>
  <c r="Q26" i="49"/>
  <c r="N24" i="49"/>
  <c r="N22" i="49"/>
  <c r="F25" i="49"/>
  <c r="AB31" i="49"/>
  <c r="AB25" i="49"/>
  <c r="H28" i="49"/>
  <c r="H25" i="49"/>
  <c r="AB30" i="49"/>
  <c r="AB28" i="49"/>
  <c r="H24" i="49"/>
  <c r="H26" i="49"/>
  <c r="H23" i="49"/>
  <c r="H27" i="49"/>
  <c r="AB24" i="49"/>
  <c r="AB32" i="49"/>
  <c r="AB26" i="49"/>
  <c r="AB23" i="49"/>
  <c r="AB22" i="49"/>
  <c r="F28" i="49"/>
  <c r="F32" i="49"/>
  <c r="F29" i="49"/>
  <c r="F30" i="49"/>
  <c r="X31" i="46"/>
  <c r="R27" i="46"/>
  <c r="O27" i="46"/>
  <c r="L27" i="46"/>
  <c r="I27" i="46"/>
  <c r="F27" i="46"/>
  <c r="AH6" i="46"/>
  <c r="AH13" i="46"/>
  <c r="Y30" i="46"/>
  <c r="V30" i="46"/>
  <c r="S30" i="46"/>
  <c r="M31" i="46"/>
  <c r="J30" i="46"/>
  <c r="D30" i="46"/>
  <c r="AG12" i="46"/>
  <c r="V27" i="46"/>
  <c r="S27" i="46"/>
  <c r="P27" i="46"/>
  <c r="M27" i="46"/>
  <c r="J31" i="46"/>
  <c r="G27" i="46"/>
  <c r="D27" i="46"/>
  <c r="AG8" i="46"/>
  <c r="AF6" i="46"/>
  <c r="AG9" i="46"/>
  <c r="AF11" i="46"/>
  <c r="AF8" i="46"/>
  <c r="AF9" i="46"/>
  <c r="AF15" i="46"/>
  <c r="AG10" i="46"/>
  <c r="AF5" i="46"/>
  <c r="W27" i="46"/>
  <c r="Q27" i="46"/>
  <c r="N27" i="46"/>
  <c r="H27" i="46"/>
  <c r="AH8" i="46"/>
  <c r="AG6" i="46"/>
  <c r="AF7" i="46"/>
  <c r="AH9" i="46"/>
  <c r="R30" i="46"/>
  <c r="O30" i="46"/>
  <c r="I30" i="46"/>
  <c r="F30" i="46"/>
  <c r="AF12" i="46"/>
  <c r="Z27" i="46"/>
  <c r="Z30" i="46"/>
  <c r="AH15" i="46"/>
  <c r="AH11" i="46"/>
  <c r="AB27" i="46"/>
  <c r="AG5" i="46"/>
  <c r="AG11" i="46"/>
  <c r="AG7" i="46"/>
  <c r="D31" i="46"/>
  <c r="Q30" i="46"/>
  <c r="T26" i="46"/>
  <c r="V31" i="46"/>
  <c r="W30" i="46"/>
  <c r="T30" i="46"/>
  <c r="Q31" i="46"/>
  <c r="X30" i="46"/>
  <c r="L31" i="46"/>
  <c r="L30" i="46"/>
  <c r="C31" i="46"/>
  <c r="C27" i="46"/>
  <c r="J27" i="46"/>
  <c r="G31" i="46"/>
  <c r="G30" i="46"/>
  <c r="P31" i="46"/>
  <c r="P30" i="46"/>
  <c r="AG13" i="46"/>
  <c r="F31" i="46"/>
  <c r="O31" i="46"/>
  <c r="E31" i="46"/>
  <c r="E27" i="46"/>
  <c r="W31" i="46"/>
  <c r="S31" i="46"/>
  <c r="AF13" i="46"/>
  <c r="AF10" i="46"/>
  <c r="T32" i="46"/>
  <c r="T25" i="46"/>
  <c r="T28" i="46"/>
  <c r="T27" i="46"/>
  <c r="T23" i="46"/>
  <c r="T22" i="46"/>
  <c r="T29" i="46"/>
  <c r="T24" i="46"/>
  <c r="AF9" i="49"/>
  <c r="AG9" i="49"/>
  <c r="AH9" i="49"/>
  <c r="AH10" i="49"/>
  <c r="AG10" i="49"/>
  <c r="C28" i="49"/>
  <c r="C23" i="49"/>
  <c r="C24" i="49"/>
  <c r="C26" i="49"/>
  <c r="C22" i="49"/>
  <c r="AF15" i="49"/>
  <c r="C27" i="49"/>
  <c r="AG15" i="49"/>
  <c r="AH15" i="49"/>
  <c r="C25" i="49"/>
  <c r="C32" i="49"/>
  <c r="V25" i="67"/>
  <c r="Y26" i="67"/>
  <c r="G28" i="67"/>
  <c r="P28" i="67"/>
  <c r="V30" i="67"/>
  <c r="W24" i="67"/>
  <c r="N24" i="67"/>
  <c r="E24" i="67"/>
  <c r="Q23" i="67"/>
  <c r="H23" i="67"/>
  <c r="AA26" i="67"/>
  <c r="R26" i="67"/>
  <c r="I26" i="67"/>
  <c r="AG5" i="67"/>
  <c r="L26" i="67"/>
  <c r="C23" i="67"/>
  <c r="F23" i="67"/>
  <c r="I23" i="67"/>
  <c r="L23" i="67"/>
  <c r="O23" i="67"/>
  <c r="R23" i="67"/>
  <c r="U23" i="67"/>
  <c r="C24" i="67"/>
  <c r="F24" i="67"/>
  <c r="I24" i="67"/>
  <c r="L24" i="67"/>
  <c r="O24" i="67"/>
  <c r="R24" i="67"/>
  <c r="U24" i="67"/>
  <c r="X24" i="67"/>
  <c r="AA24" i="67"/>
  <c r="X23" i="67"/>
  <c r="F26" i="67"/>
  <c r="U26" i="67"/>
  <c r="N26" i="67"/>
  <c r="H25" i="67"/>
  <c r="Q25" i="67"/>
  <c r="Z25" i="67"/>
  <c r="Q26" i="67"/>
  <c r="E28" i="67"/>
  <c r="H28" i="67"/>
  <c r="K28" i="67"/>
  <c r="N28" i="67"/>
  <c r="Q28" i="67"/>
  <c r="T28" i="67"/>
  <c r="W28" i="67"/>
  <c r="Z28" i="67"/>
  <c r="E26" i="67"/>
  <c r="T26" i="67"/>
  <c r="E25" i="67"/>
  <c r="N25" i="67"/>
  <c r="W25" i="67"/>
  <c r="C26" i="67"/>
  <c r="O26" i="67"/>
  <c r="C28" i="67"/>
  <c r="F28" i="67"/>
  <c r="I28" i="67"/>
  <c r="L28" i="67"/>
  <c r="O28" i="67"/>
  <c r="R28" i="67"/>
  <c r="U28" i="67"/>
  <c r="X28" i="67"/>
  <c r="AA28" i="67"/>
  <c r="K26" i="67"/>
  <c r="W26" i="67"/>
  <c r="W27" i="67"/>
  <c r="C25" i="67"/>
  <c r="F25" i="67"/>
  <c r="I25" i="67"/>
  <c r="L25" i="67"/>
  <c r="O25" i="67"/>
  <c r="R25" i="67"/>
  <c r="U25" i="67"/>
  <c r="X25" i="67"/>
  <c r="AA25" i="67"/>
  <c r="D29" i="67"/>
  <c r="G29" i="67"/>
  <c r="J29" i="67"/>
  <c r="S29" i="67"/>
  <c r="W23" i="67"/>
  <c r="AA23" i="67"/>
  <c r="AH5" i="67"/>
  <c r="E27" i="67"/>
  <c r="K29" i="67"/>
  <c r="K27" i="67"/>
  <c r="N29" i="67"/>
  <c r="N27" i="67"/>
  <c r="Q29" i="67"/>
  <c r="T27" i="67"/>
  <c r="X27" i="67"/>
  <c r="AF16" i="67"/>
  <c r="Z23" i="67"/>
  <c r="AF5" i="67"/>
  <c r="AG10" i="67"/>
  <c r="F29" i="67"/>
  <c r="F27" i="67"/>
  <c r="I29" i="67"/>
  <c r="I27" i="67"/>
  <c r="L29" i="67"/>
  <c r="O29" i="67"/>
  <c r="R29" i="67"/>
  <c r="U29" i="67"/>
  <c r="Y29" i="67"/>
  <c r="AG16" i="67"/>
  <c r="AH16" i="67"/>
  <c r="I30" i="67"/>
  <c r="R30" i="67"/>
  <c r="AA30" i="67"/>
  <c r="Z30" i="67"/>
  <c r="AA30" i="49"/>
  <c r="Q12" i="65"/>
  <c r="K26" i="65"/>
  <c r="K20" i="65"/>
  <c r="K19" i="65"/>
  <c r="K22" i="65"/>
  <c r="D20" i="65"/>
  <c r="D22" i="65"/>
  <c r="D24" i="65"/>
  <c r="D25" i="65"/>
  <c r="D21" i="65"/>
  <c r="D26" i="65"/>
  <c r="D19" i="65"/>
  <c r="N31" i="46"/>
  <c r="M30" i="46"/>
  <c r="AB30" i="46"/>
  <c r="X27" i="46"/>
  <c r="R12" i="65"/>
  <c r="L20" i="65"/>
  <c r="L21" i="65"/>
  <c r="L24" i="65"/>
  <c r="L26" i="65"/>
  <c r="I19" i="65"/>
  <c r="I24" i="65"/>
  <c r="I20" i="65"/>
  <c r="I23" i="65"/>
  <c r="I25" i="65"/>
  <c r="I21" i="65"/>
  <c r="I26" i="65"/>
  <c r="E25" i="65"/>
  <c r="E21" i="65"/>
  <c r="E26" i="65"/>
  <c r="E19" i="65"/>
  <c r="E20" i="65"/>
  <c r="E22" i="65"/>
  <c r="X31" i="49"/>
  <c r="L29" i="49"/>
  <c r="AA31" i="57"/>
  <c r="H25" i="65"/>
  <c r="H21" i="65"/>
  <c r="H26" i="65"/>
  <c r="H20" i="65"/>
  <c r="H22" i="65"/>
  <c r="H19" i="65"/>
  <c r="H23" i="65"/>
  <c r="AH10" i="46"/>
  <c r="T31" i="46"/>
  <c r="I31" i="46"/>
  <c r="R31" i="46"/>
  <c r="S12" i="65"/>
  <c r="M22" i="65"/>
  <c r="M24" i="65"/>
  <c r="M19" i="65"/>
  <c r="M21" i="65"/>
  <c r="M26" i="65"/>
  <c r="J20" i="65"/>
  <c r="J19" i="65"/>
  <c r="J26" i="65"/>
  <c r="J25" i="65"/>
  <c r="J22" i="65"/>
  <c r="J24" i="65"/>
  <c r="F19" i="65"/>
  <c r="F21" i="65"/>
  <c r="F26" i="65"/>
  <c r="F24" i="65"/>
  <c r="F25" i="65"/>
  <c r="F20" i="65"/>
  <c r="C22" i="65"/>
  <c r="C19" i="65"/>
  <c r="C26" i="65"/>
  <c r="C20" i="65"/>
  <c r="C21" i="65"/>
  <c r="C24" i="65"/>
  <c r="AF13" i="60"/>
  <c r="D29" i="57"/>
  <c r="D28" i="57"/>
  <c r="D26" i="57"/>
  <c r="E32" i="57"/>
  <c r="I29" i="57"/>
  <c r="F26" i="57"/>
  <c r="R30" i="57"/>
  <c r="C28" i="57"/>
  <c r="E22" i="57"/>
  <c r="I27" i="57"/>
  <c r="J27" i="57"/>
  <c r="G22" i="57"/>
  <c r="O28" i="57"/>
  <c r="D22" i="57"/>
  <c r="AA32" i="57"/>
  <c r="O32" i="57"/>
  <c r="C32" i="57"/>
  <c r="I26" i="57"/>
  <c r="I23" i="57"/>
  <c r="R23" i="57"/>
  <c r="AA23" i="57"/>
  <c r="I28" i="57"/>
  <c r="U22" i="57"/>
  <c r="H24" i="57"/>
  <c r="H26" i="57"/>
  <c r="Q24" i="57"/>
  <c r="Q26" i="57"/>
  <c r="T28" i="57"/>
  <c r="T26" i="57"/>
  <c r="T25" i="57"/>
  <c r="C22" i="57"/>
  <c r="M27" i="57"/>
  <c r="AA22" i="57"/>
  <c r="G23" i="57"/>
  <c r="K23" i="57"/>
  <c r="P23" i="57"/>
  <c r="T23" i="57"/>
  <c r="Y23" i="57"/>
  <c r="J24" i="57"/>
  <c r="P24" i="57"/>
  <c r="C25" i="57"/>
  <c r="H25" i="57"/>
  <c r="N25" i="57"/>
  <c r="V25" i="57"/>
  <c r="C26" i="57"/>
  <c r="J26" i="57"/>
  <c r="P26" i="57"/>
  <c r="V26" i="57"/>
  <c r="P28" i="57"/>
  <c r="F29" i="57"/>
  <c r="M29" i="57"/>
  <c r="P32" i="57"/>
  <c r="U26" i="57"/>
  <c r="S32" i="57"/>
  <c r="L22" i="57"/>
  <c r="N24" i="57"/>
  <c r="U29" i="57"/>
  <c r="I24" i="57"/>
  <c r="D27" i="60"/>
  <c r="M27" i="60"/>
  <c r="M30" i="60"/>
  <c r="C26" i="60"/>
  <c r="AH8" i="61"/>
  <c r="E29" i="57"/>
  <c r="E28" i="57"/>
  <c r="E27" i="57"/>
  <c r="X29" i="57"/>
  <c r="X25" i="57"/>
  <c r="X22" i="57"/>
  <c r="D27" i="57"/>
  <c r="D23" i="57"/>
  <c r="M23" i="57"/>
  <c r="V23" i="57"/>
  <c r="D24" i="57"/>
  <c r="L24" i="57"/>
  <c r="D25" i="57"/>
  <c r="J25" i="57"/>
  <c r="E26" i="57"/>
  <c r="R26" i="57"/>
  <c r="G28" i="57"/>
  <c r="S28" i="57"/>
  <c r="AB28" i="57"/>
  <c r="G29" i="57"/>
  <c r="S29" i="57"/>
  <c r="I30" i="57"/>
  <c r="Y32" i="57"/>
  <c r="S24" i="57"/>
  <c r="D32" i="57"/>
  <c r="V32" i="57"/>
  <c r="C23" i="57"/>
  <c r="U25" i="57"/>
  <c r="R24" i="57"/>
  <c r="V31" i="57"/>
  <c r="U31" i="57"/>
  <c r="S31" i="57"/>
  <c r="R31" i="57"/>
  <c r="O31" i="57"/>
  <c r="N31" i="57"/>
  <c r="L31" i="57"/>
  <c r="K31" i="57"/>
  <c r="J31" i="57"/>
  <c r="I31" i="57"/>
  <c r="H31" i="57"/>
  <c r="G31" i="57"/>
  <c r="E31" i="57"/>
  <c r="D31" i="57"/>
  <c r="C24" i="60"/>
  <c r="C23" i="60"/>
  <c r="F24" i="60"/>
  <c r="F28" i="60"/>
  <c r="I24" i="60"/>
  <c r="I28" i="60"/>
  <c r="I25" i="60"/>
  <c r="I23" i="60"/>
  <c r="L25" i="60"/>
  <c r="L23" i="60"/>
  <c r="L30" i="60"/>
  <c r="L24" i="60"/>
  <c r="R26" i="60"/>
  <c r="R28" i="60"/>
  <c r="U28" i="60"/>
  <c r="U23" i="60"/>
  <c r="X25" i="60"/>
  <c r="X28" i="60"/>
  <c r="AA26" i="60"/>
  <c r="AA28" i="60"/>
  <c r="C30" i="60"/>
  <c r="I26" i="60"/>
  <c r="F24" i="57"/>
  <c r="F22" i="57"/>
  <c r="E30" i="57"/>
  <c r="F27" i="57"/>
  <c r="AH15" i="57"/>
  <c r="C24" i="57"/>
  <c r="F23" i="57"/>
  <c r="M32" i="57"/>
  <c r="M28" i="57"/>
  <c r="M26" i="57"/>
  <c r="P29" i="57"/>
  <c r="P25" i="57"/>
  <c r="Y24" i="57"/>
  <c r="Y29" i="57"/>
  <c r="Y28" i="57"/>
  <c r="Y26" i="57"/>
  <c r="Y25" i="57"/>
  <c r="V27" i="57"/>
  <c r="E23" i="57"/>
  <c r="J23" i="57"/>
  <c r="N23" i="57"/>
  <c r="S23" i="57"/>
  <c r="AB23" i="57"/>
  <c r="G24" i="57"/>
  <c r="M24" i="57"/>
  <c r="V24" i="57"/>
  <c r="AB24" i="57"/>
  <c r="E25" i="57"/>
  <c r="M25" i="57"/>
  <c r="S25" i="57"/>
  <c r="AB25" i="57"/>
  <c r="G26" i="57"/>
  <c r="J28" i="57"/>
  <c r="V28" i="57"/>
  <c r="L29" i="57"/>
  <c r="G32" i="57"/>
  <c r="AB32" i="57"/>
  <c r="J32" i="57"/>
  <c r="T30" i="57"/>
  <c r="D22" i="60"/>
  <c r="D28" i="60"/>
  <c r="D23" i="60"/>
  <c r="D32" i="60"/>
  <c r="D29" i="60"/>
  <c r="D30" i="60"/>
  <c r="D26" i="60"/>
  <c r="D25" i="60"/>
  <c r="D24" i="60"/>
  <c r="G29" i="60"/>
  <c r="G25" i="60"/>
  <c r="G30" i="60"/>
  <c r="G28" i="60"/>
  <c r="G26" i="60"/>
  <c r="G24" i="60"/>
  <c r="G22" i="60"/>
  <c r="G23" i="60"/>
  <c r="G27" i="60"/>
  <c r="J26" i="60"/>
  <c r="J29" i="60"/>
  <c r="J22" i="60"/>
  <c r="J25" i="60"/>
  <c r="J23" i="60"/>
  <c r="J27" i="60"/>
  <c r="J32" i="60"/>
  <c r="J30" i="60"/>
  <c r="J28" i="60"/>
  <c r="J24" i="60"/>
  <c r="M32" i="60"/>
  <c r="M22" i="60"/>
  <c r="M28" i="60"/>
  <c r="M24" i="60"/>
  <c r="M29" i="60"/>
  <c r="M26" i="60"/>
  <c r="M25" i="60"/>
  <c r="M23" i="60"/>
  <c r="P29" i="60"/>
  <c r="P25" i="60"/>
  <c r="P28" i="60"/>
  <c r="P26" i="60"/>
  <c r="P23" i="60"/>
  <c r="P22" i="60"/>
  <c r="P24" i="60"/>
  <c r="P27" i="60"/>
  <c r="S29" i="60"/>
  <c r="S26" i="60"/>
  <c r="S24" i="60"/>
  <c r="S23" i="60"/>
  <c r="S22" i="60"/>
  <c r="S30" i="60"/>
  <c r="S25" i="60"/>
  <c r="S27" i="60"/>
  <c r="S32" i="60"/>
  <c r="S28" i="60"/>
  <c r="P30" i="60"/>
  <c r="K27" i="60"/>
  <c r="AB23" i="60"/>
  <c r="T24" i="60"/>
  <c r="Z24" i="60"/>
  <c r="H25" i="60"/>
  <c r="Q25" i="60"/>
  <c r="V25" i="60"/>
  <c r="Z25" i="60"/>
  <c r="V26" i="60"/>
  <c r="E28" i="60"/>
  <c r="N28" i="60"/>
  <c r="W28" i="60"/>
  <c r="AB28" i="60"/>
  <c r="V30" i="60"/>
  <c r="Y30" i="60"/>
  <c r="AB32" i="60"/>
  <c r="Y22" i="60"/>
  <c r="AB29" i="60"/>
  <c r="V32" i="60"/>
  <c r="O24" i="61"/>
  <c r="N33" i="61"/>
  <c r="E33" i="61"/>
  <c r="E27" i="60"/>
  <c r="N27" i="60"/>
  <c r="V23" i="60"/>
  <c r="K24" i="60"/>
  <c r="Q24" i="60"/>
  <c r="V24" i="60"/>
  <c r="AB24" i="60"/>
  <c r="AB25" i="60"/>
  <c r="Y26" i="60"/>
  <c r="K28" i="60"/>
  <c r="T28" i="60"/>
  <c r="Y28" i="60"/>
  <c r="V29" i="60"/>
  <c r="AG8" i="61"/>
  <c r="Y23" i="61"/>
  <c r="X33" i="61"/>
  <c r="M23" i="61"/>
  <c r="L33" i="61"/>
  <c r="J24" i="61"/>
  <c r="H24" i="61"/>
  <c r="Y30" i="61"/>
  <c r="K23" i="60"/>
  <c r="Y23" i="60"/>
  <c r="H24" i="60"/>
  <c r="Y24" i="60"/>
  <c r="Y25" i="60"/>
  <c r="V28" i="60"/>
  <c r="V26" i="61"/>
  <c r="D25" i="61"/>
  <c r="Z24" i="61"/>
  <c r="D24" i="61"/>
  <c r="Z23" i="61"/>
  <c r="S27" i="61"/>
  <c r="Q30" i="61"/>
  <c r="W33" i="61"/>
  <c r="W31" i="61"/>
  <c r="T24" i="61"/>
  <c r="T30" i="61"/>
  <c r="T25" i="63"/>
  <c r="O30" i="61"/>
  <c r="N30" i="61"/>
  <c r="AB29" i="61"/>
  <c r="C30" i="61"/>
  <c r="J30" i="61"/>
  <c r="E30" i="61"/>
  <c r="AG11" i="61"/>
  <c r="V29" i="61"/>
  <c r="T29" i="61"/>
  <c r="S29" i="61"/>
  <c r="P29" i="61"/>
  <c r="O29" i="61"/>
  <c r="L29" i="61"/>
  <c r="J29" i="61"/>
  <c r="I31" i="61"/>
  <c r="G31" i="61"/>
  <c r="F29" i="61"/>
  <c r="D31" i="61"/>
  <c r="AG12" i="61"/>
  <c r="C23" i="63"/>
  <c r="C25" i="63"/>
  <c r="AG9" i="63"/>
  <c r="AF9" i="63"/>
  <c r="Z23" i="63"/>
  <c r="E23" i="65"/>
  <c r="AG12" i="63"/>
  <c r="AF7" i="63"/>
  <c r="C21" i="63"/>
  <c r="X26" i="63"/>
  <c r="U26" i="63"/>
  <c r="O26" i="63"/>
  <c r="L26" i="63"/>
  <c r="F26" i="63"/>
  <c r="AA25" i="63"/>
  <c r="W25" i="63"/>
  <c r="Q25" i="63"/>
  <c r="K25" i="63"/>
  <c r="X24" i="63"/>
  <c r="S24" i="63"/>
  <c r="O24" i="63"/>
  <c r="J24" i="63"/>
  <c r="U23" i="63"/>
  <c r="N23" i="63"/>
  <c r="E23" i="63"/>
  <c r="V22" i="63"/>
  <c r="M22" i="63"/>
  <c r="D22" i="63"/>
  <c r="Z21" i="63"/>
  <c r="X21" i="63"/>
  <c r="S21" i="63"/>
  <c r="O21" i="63"/>
  <c r="S20" i="63"/>
  <c r="Q20" i="63"/>
  <c r="O20" i="63"/>
  <c r="M20" i="63"/>
  <c r="S19" i="63"/>
  <c r="J19" i="63"/>
  <c r="I19" i="63"/>
  <c r="I25" i="63"/>
  <c r="AB22" i="63"/>
  <c r="J23" i="65"/>
  <c r="D23" i="65"/>
  <c r="J21" i="65"/>
  <c r="G23" i="65"/>
  <c r="H24" i="65"/>
  <c r="E24" i="65"/>
  <c r="L20" i="63"/>
  <c r="L25" i="63"/>
  <c r="F21" i="63"/>
  <c r="F25" i="63"/>
  <c r="G20" i="65"/>
  <c r="G25" i="65"/>
  <c r="G26" i="65"/>
  <c r="G24" i="65"/>
  <c r="G21" i="65"/>
  <c r="Q10" i="65"/>
  <c r="K24" i="65"/>
  <c r="K23" i="65"/>
  <c r="AH12" i="63"/>
  <c r="AG7" i="63"/>
  <c r="C26" i="63"/>
  <c r="C24" i="63"/>
  <c r="V25" i="63"/>
  <c r="S25" i="63"/>
  <c r="V23" i="63"/>
  <c r="M23" i="63"/>
  <c r="D23" i="63"/>
  <c r="X22" i="63"/>
  <c r="S22" i="63"/>
  <c r="U21" i="63"/>
  <c r="X20" i="63"/>
  <c r="V20" i="63"/>
  <c r="U19" i="63"/>
  <c r="O19" i="63"/>
  <c r="L19" i="63"/>
  <c r="F19" i="63"/>
  <c r="AB21" i="63"/>
  <c r="G22" i="65"/>
  <c r="G19" i="65"/>
  <c r="F23" i="65"/>
  <c r="J21" i="63"/>
  <c r="T19" i="63"/>
  <c r="K19" i="63"/>
  <c r="I22" i="65"/>
  <c r="F22" i="65"/>
  <c r="R5" i="65"/>
  <c r="L19" i="65"/>
  <c r="S8" i="65"/>
  <c r="C23" i="65"/>
  <c r="L22" i="65"/>
  <c r="K21" i="65"/>
  <c r="M20" i="65"/>
  <c r="H29" i="67"/>
  <c r="W29" i="67"/>
  <c r="V27" i="67"/>
  <c r="V29" i="67"/>
  <c r="M29" i="67"/>
  <c r="D27" i="67"/>
  <c r="J27" i="67"/>
  <c r="Z27" i="67"/>
  <c r="AA27" i="67"/>
  <c r="AB27" i="67"/>
  <c r="P27" i="67"/>
  <c r="P29" i="67"/>
  <c r="G27" i="67"/>
  <c r="AB25" i="63"/>
  <c r="AH11" i="63"/>
  <c r="Y23" i="63"/>
  <c r="Y25" i="63"/>
  <c r="Q9" i="65"/>
  <c r="R9" i="65"/>
  <c r="L23" i="65"/>
  <c r="S9" i="65"/>
  <c r="M23" i="65"/>
  <c r="AB23" i="63"/>
  <c r="AH9" i="63"/>
  <c r="G23" i="63"/>
  <c r="G25" i="63"/>
  <c r="D25" i="63"/>
  <c r="L31" i="61"/>
  <c r="X29" i="61"/>
  <c r="AH12" i="61"/>
  <c r="H30" i="61"/>
  <c r="H29" i="46"/>
  <c r="W26" i="61"/>
  <c r="AF5" i="61"/>
  <c r="I24" i="49"/>
  <c r="M26" i="61"/>
  <c r="H25" i="61"/>
  <c r="H27" i="61"/>
  <c r="H33" i="61"/>
  <c r="L26" i="61"/>
  <c r="L24" i="61"/>
  <c r="L23" i="61"/>
  <c r="I32" i="61"/>
  <c r="AF7" i="49"/>
  <c r="Z24" i="49"/>
  <c r="Y27" i="61"/>
  <c r="E26" i="61"/>
  <c r="E23" i="61"/>
  <c r="N26" i="61"/>
  <c r="D23" i="61"/>
  <c r="D33" i="61"/>
  <c r="O26" i="61"/>
  <c r="O27" i="61"/>
  <c r="AF15" i="61"/>
  <c r="Z33" i="61"/>
  <c r="N24" i="61"/>
  <c r="H26" i="61"/>
  <c r="W27" i="61"/>
  <c r="D27" i="61"/>
  <c r="AB31" i="57"/>
  <c r="AG7" i="61"/>
  <c r="P27" i="61"/>
  <c r="C25" i="65"/>
  <c r="AH14" i="46"/>
  <c r="AB31" i="46"/>
  <c r="S30" i="61"/>
  <c r="K29" i="49"/>
  <c r="T29" i="49"/>
  <c r="AG12" i="49"/>
  <c r="AH12" i="49"/>
  <c r="C29" i="49"/>
  <c r="Q11" i="65"/>
  <c r="K25" i="65"/>
  <c r="D29" i="61"/>
  <c r="G29" i="61"/>
  <c r="M29" i="61"/>
  <c r="P31" i="61"/>
  <c r="S31" i="61"/>
  <c r="V31" i="61"/>
  <c r="Y29" i="61"/>
  <c r="Z30" i="61"/>
  <c r="T23" i="61"/>
  <c r="T33" i="61"/>
  <c r="R24" i="61"/>
  <c r="L25" i="61"/>
  <c r="W27" i="49"/>
  <c r="W24" i="49"/>
  <c r="I23" i="61"/>
  <c r="M33" i="61"/>
  <c r="V24" i="61"/>
  <c r="V23" i="61"/>
  <c r="V25" i="61"/>
  <c r="V33" i="61"/>
  <c r="P24" i="49"/>
  <c r="F24" i="61"/>
  <c r="F25" i="61"/>
  <c r="F26" i="61"/>
  <c r="F33" i="61"/>
  <c r="AB23" i="61"/>
  <c r="AB24" i="61"/>
  <c r="AH15" i="61"/>
  <c r="AB33" i="61"/>
  <c r="G28" i="61"/>
  <c r="S24" i="49"/>
  <c r="S26" i="61"/>
  <c r="E27" i="61"/>
  <c r="T26" i="61"/>
  <c r="Q27" i="61"/>
  <c r="L30" i="61"/>
  <c r="D30" i="61"/>
  <c r="AA31" i="49"/>
  <c r="H29" i="49"/>
  <c r="Q29" i="49"/>
  <c r="AF12" i="49"/>
  <c r="Z29" i="49"/>
  <c r="P23" i="63"/>
  <c r="P25" i="63"/>
  <c r="M25" i="63"/>
  <c r="Z25" i="63"/>
  <c r="AF11" i="63"/>
  <c r="H29" i="61"/>
  <c r="N31" i="61"/>
  <c r="Q31" i="61"/>
  <c r="T31" i="61"/>
  <c r="Z29" i="61"/>
  <c r="AG11" i="63"/>
  <c r="Y24" i="61"/>
  <c r="Y23" i="46"/>
  <c r="S23" i="61"/>
  <c r="M24" i="49"/>
  <c r="F30" i="61"/>
  <c r="C31" i="61"/>
  <c r="C29" i="61"/>
  <c r="J23" i="61"/>
  <c r="J33" i="61"/>
  <c r="P33" i="61"/>
  <c r="X24" i="61"/>
  <c r="X26" i="61"/>
  <c r="X27" i="61"/>
  <c r="J24" i="49"/>
  <c r="W28" i="61"/>
  <c r="V30" i="61"/>
  <c r="G24" i="61"/>
  <c r="G33" i="61"/>
  <c r="Y26" i="61"/>
  <c r="C24" i="61"/>
  <c r="C26" i="61"/>
  <c r="C23" i="61"/>
  <c r="C33" i="61"/>
  <c r="M24" i="61"/>
  <c r="S24" i="61"/>
  <c r="L24" i="49"/>
  <c r="Z26" i="61"/>
  <c r="AF8" i="61"/>
  <c r="G27" i="61"/>
  <c r="J26" i="61"/>
  <c r="AB26" i="61"/>
  <c r="M27" i="61"/>
  <c r="C27" i="61"/>
  <c r="Z31" i="46"/>
  <c r="AF14" i="46"/>
  <c r="P30" i="61"/>
  <c r="E29" i="49"/>
  <c r="N29" i="49"/>
  <c r="W29" i="49"/>
  <c r="W30" i="49"/>
  <c r="W31" i="49"/>
  <c r="N30" i="49"/>
  <c r="N31" i="49"/>
  <c r="J27" i="49"/>
  <c r="J31" i="49"/>
  <c r="E30" i="49"/>
  <c r="E31" i="49"/>
  <c r="L27" i="49"/>
  <c r="L31" i="49"/>
  <c r="M27" i="49"/>
  <c r="M31" i="49"/>
  <c r="Y27" i="46"/>
  <c r="Y31" i="46"/>
  <c r="AF13" i="49"/>
  <c r="Z30" i="49"/>
  <c r="Q30" i="49"/>
  <c r="Q31" i="49"/>
  <c r="U24" i="61"/>
  <c r="U29" i="46"/>
  <c r="U28" i="46"/>
  <c r="U31" i="46"/>
  <c r="U24" i="46"/>
  <c r="U27" i="46"/>
  <c r="U25" i="46"/>
  <c r="U26" i="46"/>
  <c r="U22" i="46"/>
  <c r="U23" i="46"/>
  <c r="U32" i="46"/>
  <c r="U30" i="46"/>
  <c r="K30" i="46"/>
  <c r="C30" i="49"/>
  <c r="AH13" i="49"/>
  <c r="AG13" i="49"/>
  <c r="L26" i="49"/>
  <c r="L27" i="61"/>
  <c r="F26" i="49"/>
  <c r="F28" i="61"/>
  <c r="AA27" i="61"/>
  <c r="AA25" i="46"/>
  <c r="AA26" i="46"/>
  <c r="AA22" i="46"/>
  <c r="AA23" i="46"/>
  <c r="AG15" i="46"/>
  <c r="AA32" i="46"/>
  <c r="AA24" i="46"/>
  <c r="AA28" i="46"/>
  <c r="AA29" i="46"/>
  <c r="AA27" i="46"/>
  <c r="AA30" i="46"/>
  <c r="S11" i="65"/>
  <c r="M25" i="65"/>
  <c r="T27" i="49"/>
  <c r="T26" i="49"/>
  <c r="P27" i="49"/>
  <c r="P31" i="49"/>
  <c r="R26" i="49"/>
  <c r="K33" i="61"/>
  <c r="K22" i="46"/>
  <c r="K25" i="46"/>
  <c r="K24" i="46"/>
  <c r="K28" i="46"/>
  <c r="K32" i="46"/>
  <c r="K23" i="46"/>
  <c r="K26" i="46"/>
  <c r="K31" i="46"/>
  <c r="K27" i="46"/>
  <c r="K30" i="49"/>
  <c r="K31" i="49"/>
  <c r="Z27" i="49"/>
  <c r="AF10" i="49"/>
  <c r="H30" i="46"/>
  <c r="H31" i="46"/>
  <c r="V27" i="61"/>
  <c r="V26" i="49"/>
  <c r="H30" i="49"/>
  <c r="H31" i="49"/>
  <c r="S27" i="49"/>
  <c r="S31" i="49"/>
  <c r="K29" i="46"/>
  <c r="L25" i="65"/>
  <c r="R11" i="65"/>
  <c r="T30" i="49"/>
  <c r="T31" i="49"/>
  <c r="I27" i="49"/>
  <c r="I31" i="49"/>
  <c r="V27" i="49"/>
  <c r="V31" i="49"/>
  <c r="AA31" i="46"/>
  <c r="AG14" i="46"/>
  <c r="T27" i="61"/>
  <c r="F27" i="49"/>
  <c r="F31" i="49"/>
  <c r="C31" i="49"/>
  <c r="AH14" i="49"/>
  <c r="AG14" i="49"/>
  <c r="R27" i="49"/>
  <c r="R31" i="49"/>
  <c r="U26" i="61"/>
  <c r="U33" i="61"/>
  <c r="U27" i="61"/>
  <c r="U29" i="61"/>
  <c r="AF14" i="49"/>
  <c r="Z31" i="49"/>
  <c r="W27" i="57"/>
  <c r="W31" i="57"/>
  <c r="O28" i="61"/>
  <c r="AH7" i="61"/>
  <c r="Y27" i="67"/>
  <c r="S27" i="67"/>
  <c r="M27" i="67"/>
  <c r="U27" i="67"/>
  <c r="L27" i="67"/>
  <c r="C27" i="67"/>
  <c r="Q27" i="67"/>
  <c r="H27" i="67"/>
  <c r="AA27" i="60"/>
  <c r="AH10" i="60"/>
  <c r="Y31" i="60"/>
  <c r="AG15" i="67"/>
  <c r="AA29" i="67"/>
  <c r="AF15" i="67"/>
  <c r="AH10" i="67"/>
  <c r="AH7" i="67"/>
  <c r="Y27" i="60"/>
  <c r="Z29" i="67"/>
  <c r="E28" i="61"/>
  <c r="E25" i="61"/>
  <c r="AB28" i="61"/>
  <c r="I25" i="61"/>
  <c r="AA31" i="60"/>
  <c r="AG14" i="60"/>
  <c r="AB25" i="61"/>
  <c r="T31" i="60"/>
  <c r="T27" i="60"/>
  <c r="C29" i="67"/>
  <c r="X29" i="67"/>
  <c r="T29" i="67"/>
  <c r="AF14" i="60"/>
  <c r="AG10" i="60"/>
  <c r="AF10" i="67"/>
  <c r="AH15" i="67"/>
  <c r="AA25" i="61"/>
  <c r="F27" i="61"/>
  <c r="AA33" i="61"/>
  <c r="AH11" i="61"/>
  <c r="J31" i="61"/>
  <c r="K28" i="61"/>
  <c r="Q33" i="61"/>
  <c r="M31" i="61"/>
  <c r="Y31" i="61"/>
  <c r="AA30" i="61"/>
  <c r="K26" i="61"/>
  <c r="K23" i="61"/>
  <c r="AA24" i="61"/>
  <c r="K24" i="61"/>
  <c r="K25" i="61"/>
  <c r="Q24" i="61"/>
  <c r="Q25" i="61"/>
  <c r="Q26" i="61"/>
  <c r="J25" i="61"/>
  <c r="O33" i="61"/>
  <c r="Y25" i="61"/>
  <c r="W24" i="61"/>
  <c r="E29" i="61"/>
  <c r="N29" i="61"/>
  <c r="Q29" i="61"/>
  <c r="W29" i="61"/>
  <c r="AF11" i="61"/>
  <c r="G30" i="61"/>
  <c r="M25" i="61"/>
  <c r="AH6" i="61"/>
  <c r="AG5" i="61"/>
  <c r="AG6" i="61"/>
  <c r="I29" i="61"/>
  <c r="T25" i="61"/>
  <c r="R31" i="61"/>
  <c r="K31" i="61"/>
  <c r="K32" i="61"/>
  <c r="W30" i="61"/>
  <c r="M30" i="61"/>
  <c r="W23" i="61"/>
  <c r="N23" i="61"/>
  <c r="H23" i="61"/>
  <c r="U31" i="61"/>
  <c r="H31" i="61"/>
  <c r="K29" i="61"/>
  <c r="AG9" i="61"/>
  <c r="N27" i="61"/>
  <c r="O25" i="61"/>
  <c r="E24" i="61"/>
  <c r="X23" i="61"/>
  <c r="U23" i="61"/>
  <c r="O23" i="61"/>
  <c r="L28" i="61"/>
  <c r="F23" i="61"/>
  <c r="K30" i="61"/>
  <c r="U30" i="61"/>
  <c r="U25" i="61"/>
  <c r="AA29" i="61"/>
  <c r="K27" i="61"/>
  <c r="W25" i="61"/>
  <c r="Q23" i="61"/>
  <c r="AB30" i="61"/>
  <c r="D26" i="61"/>
  <c r="F31" i="61"/>
  <c r="AF7" i="61"/>
  <c r="Z25" i="61"/>
  <c r="R25" i="61"/>
  <c r="R32" i="61"/>
  <c r="I27" i="61"/>
  <c r="I24" i="61"/>
  <c r="AH5" i="61"/>
  <c r="T32" i="61"/>
  <c r="P26" i="61"/>
  <c r="AH9" i="61"/>
  <c r="AB27" i="61"/>
  <c r="I28" i="61"/>
  <c r="R28" i="61"/>
  <c r="R33" i="61"/>
  <c r="AF12" i="61"/>
  <c r="H28" i="61"/>
  <c r="H32" i="61"/>
  <c r="X31" i="61"/>
  <c r="X30" i="61"/>
  <c r="P32" i="61"/>
  <c r="P24" i="61"/>
  <c r="P28" i="61"/>
  <c r="P25" i="61"/>
  <c r="L32" i="61"/>
  <c r="R27" i="61"/>
  <c r="AG15" i="61"/>
  <c r="AA23" i="61"/>
  <c r="AA26" i="61"/>
  <c r="P23" i="61"/>
  <c r="E31" i="61"/>
  <c r="I30" i="61"/>
  <c r="I26" i="61"/>
  <c r="I33" i="61"/>
  <c r="R23" i="61"/>
  <c r="Y33" i="61"/>
  <c r="R29" i="61"/>
  <c r="O31" i="61"/>
  <c r="R30" i="61"/>
  <c r="S32" i="61"/>
  <c r="S28" i="61"/>
  <c r="R26" i="61"/>
  <c r="G26" i="61"/>
  <c r="G23" i="61"/>
  <c r="Z27" i="61"/>
  <c r="G25" i="61"/>
  <c r="J27" i="61"/>
  <c r="U28" i="61"/>
  <c r="S33" i="61"/>
  <c r="W32" i="61"/>
  <c r="G32" i="61"/>
  <c r="F32" i="61"/>
  <c r="N25" i="61"/>
  <c r="C25" i="61"/>
  <c r="X25" i="61"/>
  <c r="W27" i="60"/>
  <c r="W31" i="60"/>
  <c r="S25" i="61"/>
  <c r="R27" i="67"/>
  <c r="O27" i="67"/>
  <c r="E29" i="67"/>
  <c r="X31" i="60"/>
  <c r="Q31" i="60"/>
  <c r="R31" i="60"/>
  <c r="O32" i="61"/>
  <c r="Y28" i="61"/>
  <c r="Y32" i="61"/>
  <c r="AG13" i="61"/>
  <c r="AA31" i="61"/>
  <c r="M28" i="61"/>
  <c r="M32" i="61"/>
  <c r="Q28" i="61"/>
  <c r="Q32" i="61"/>
  <c r="V32" i="61"/>
  <c r="V28" i="61"/>
  <c r="Z28" i="61"/>
  <c r="Z32" i="61"/>
  <c r="AB31" i="61"/>
  <c r="AH13" i="61"/>
  <c r="Z31" i="61"/>
  <c r="AF13" i="61"/>
  <c r="AA28" i="61"/>
  <c r="AA32" i="61"/>
  <c r="D28" i="61"/>
  <c r="D32" i="61"/>
  <c r="U32" i="61"/>
  <c r="J28" i="61"/>
  <c r="J32" i="61"/>
  <c r="T28" i="61"/>
  <c r="AB32" i="61"/>
  <c r="E32" i="61"/>
  <c r="X31" i="57"/>
  <c r="X27" i="57"/>
  <c r="N28" i="61"/>
  <c r="N32" i="61"/>
  <c r="AB31" i="60"/>
  <c r="AH14" i="60"/>
  <c r="AH14" i="61"/>
  <c r="C28" i="61"/>
  <c r="AH10" i="61"/>
  <c r="AG10" i="61"/>
  <c r="C27" i="57"/>
  <c r="AH10" i="57"/>
  <c r="AG10" i="57"/>
  <c r="AF10" i="57"/>
  <c r="X28" i="61"/>
  <c r="X32" i="61"/>
  <c r="AF10" i="61"/>
  <c r="C32" i="61"/>
  <c r="AF14" i="61"/>
  <c r="AG14" i="61"/>
  <c r="AF14" i="57"/>
  <c r="C31" i="57"/>
  <c r="AG14" i="57"/>
  <c r="AH14" i="57"/>
  <c r="AE10" i="49" l="1"/>
  <c r="AC15" i="49"/>
  <c r="AC27" i="49" s="1"/>
  <c r="AD10" i="49"/>
  <c r="AI10" i="49"/>
  <c r="AI9" i="49"/>
  <c r="AD9" i="49"/>
  <c r="AE9" i="49"/>
  <c r="D23" i="67"/>
  <c r="P23" i="67"/>
  <c r="P25" i="67"/>
  <c r="Z24" i="67"/>
  <c r="AB30" i="67"/>
  <c r="AB25" i="67"/>
  <c r="AD16" i="67"/>
  <c r="AB28" i="67"/>
  <c r="AB29" i="67"/>
  <c r="AC26" i="49" l="1"/>
  <c r="AE15" i="49"/>
  <c r="AC29" i="49"/>
  <c r="AD15" i="49"/>
  <c r="AC32" i="49"/>
  <c r="AC28" i="49"/>
  <c r="AC31" i="49"/>
  <c r="AC30" i="49"/>
  <c r="AC22" i="49"/>
  <c r="AI15" i="49"/>
  <c r="AC24" i="49"/>
  <c r="AC23" i="49"/>
  <c r="AC25" i="49"/>
</calcChain>
</file>

<file path=xl/sharedStrings.xml><?xml version="1.0" encoding="utf-8"?>
<sst xmlns="http://schemas.openxmlformats.org/spreadsheetml/2006/main" count="325" uniqueCount="55">
  <si>
    <t>Atliekų deginimas ir gaisrai(namų, automobilių)</t>
  </si>
  <si>
    <t>Ūkio sektorius</t>
  </si>
  <si>
    <t>Ūkio pasektoris</t>
  </si>
  <si>
    <t>Energetika</t>
  </si>
  <si>
    <t>2015/2005</t>
  </si>
  <si>
    <t>Pokytis, proc.</t>
  </si>
  <si>
    <t>Kelių transportas</t>
  </si>
  <si>
    <t>2014/2005</t>
  </si>
  <si>
    <t>Dalis nuo viso kiekio, proc.</t>
  </si>
  <si>
    <t>Viešoji elektros ir šilumos gamyba</t>
  </si>
  <si>
    <t>Naftos produktų gamyba ir paskirstymas</t>
  </si>
  <si>
    <t>viso</t>
  </si>
  <si>
    <t>VISO</t>
  </si>
  <si>
    <t>Kitas transportas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</si>
  <si>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</si>
  <si>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</si>
  <si>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</si>
  <si>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</si>
  <si>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</si>
  <si>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Išmestas į aplinkos orą Benzo(a)pyreno kiekis Lietuvos ūkyje</t>
  </si>
  <si>
    <t>Išmesto į aplinkos orą Benzo(a)pyreno kiekio pasiskirstymas pagal ūkio sektorius</t>
  </si>
  <si>
    <t>Kiekis, tonomis</t>
  </si>
  <si>
    <t xml:space="preserve">-*) </t>
  </si>
  <si>
    <t>2013/1990</t>
  </si>
  <si>
    <t>2014/1990</t>
  </si>
  <si>
    <t>2015/1990</t>
  </si>
  <si>
    <t>&lt;0%</t>
  </si>
  <si>
    <t>Išmestas į aplinkos orą policiklinių aromatinių angliavandenilių kiekis Lietuvos ūkyje*)</t>
  </si>
  <si>
    <t>-*) Policikliniai aromatiniai angliavandeniliai šiame kontekste apima Benzo(a)pyrene, Benzo(k)fluoranthene, Benzo(b)fluoranthene,  Indeno(1,2,3-cd)pyrene</t>
  </si>
  <si>
    <t>-**) Tolimųjų tarpvalstybinių oro teršalų pernašų Konvencijos Patvariųjų organinių teršalų protokolo įpareigojimas Lietuvai</t>
  </si>
  <si>
    <t>Įpareigojimas 2015/1990 **)</t>
  </si>
  <si>
    <t>Išmesto į aplinkos orą policiklinių aromatinių angliavandenilių kiekio pasiskirstymas pagal ūkio sektorius</t>
  </si>
  <si>
    <t>Kiekis, kilogramais</t>
  </si>
  <si>
    <t>Pramonė ir žemės ūkis</t>
  </si>
  <si>
    <t>-*) Tolimųjų tarpvalstybinių oro teršalų pernašų Konvencijos Patvariųjų organinių teršalų protokolo įpareigojimas Lietuvai</t>
  </si>
  <si>
    <t>Išmestas į aplinkos orą HCB (heksachlorobenzeno) kiekis Lietuvos ūkyje</t>
  </si>
  <si>
    <t>Išmesto į aplinkos orą HCB (heksachlorobenzeno) kiekio pasiskirstymas pagal ūkio sektorius</t>
  </si>
  <si>
    <t>Išmestas į aplinkos orą PCB (polichlorintų bifenilų) kiekis Lietuvos ūkyje</t>
  </si>
  <si>
    <t>Išmesto į aplinkos orą PCB (polichlorintų bifenilų) kiekio pasiskirstymas pagal ūkio sektorius</t>
  </si>
  <si>
    <t>Įpareigojimas 2015/2005 **)</t>
  </si>
  <si>
    <t>Pramonė</t>
  </si>
  <si>
    <t>Išmestas į aplinkos orą dioksinų/furanų kiekis Lietuvos ūkyje</t>
  </si>
  <si>
    <t>Išmesto į aplinkos orą dioksinų/furanų kiekio pasiskirstymas pagal ūkio sektorius</t>
  </si>
  <si>
    <t>Kiekis, gramais</t>
  </si>
  <si>
    <t>Išmestas į aplinkos orą Benzo(b)fluoranteno kiekis Lietuvos ūkyje</t>
  </si>
  <si>
    <t>Išmesto į aplinkos orą Benzo(b)fluoranteno kiekio pasiskirstymas pagal ūkio sektorius</t>
  </si>
  <si>
    <t>Išmestas į aplinkos orą Benzo(k)fluoranteno kiekis Lietuvos ūkyje</t>
  </si>
  <si>
    <t>Išmesto į aplinkos orą Benzo(k)fluoranteno kiekio pasiskirstymas pagal ūkio sektorius</t>
  </si>
  <si>
    <t>Išmestas į aplinkos orą Indeno (1,2,3-cd) pyreno kiekis Lietuvos ūkyje</t>
  </si>
  <si>
    <t>Išmesto į aplinkos orą Indeno (1,2,3-cd) pyreno kiekio pasiskirstymas pagal ūkio sektorius</t>
  </si>
  <si>
    <t>2016/2015</t>
  </si>
  <si>
    <t>2016/2014</t>
  </si>
  <si>
    <t>2016/1990</t>
  </si>
  <si>
    <t>Įpareigojimas 2016/1990 **)</t>
  </si>
  <si>
    <t>2016/2005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</si>
</sst>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31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sz val="11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9"/>
      <color indexed="8"/>
      <name val="Arial"/>
      <family val="2"/>
      <charset val="186"/>
    </font>
    <font>
      <sz val="8"/>
      <color theme="1" tint="4.9989318521683403E-2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 applyNumberFormat="0" applyFill="0" applyBorder="0" applyAlignment="0" applyProtection="0"/>
    <xf numFmtId="0" fontId="2" fillId="0" borderId="0"/>
  </cellStyleXfs>
  <cellXfs count="120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4" fillId="0" borderId="0" xfId="0" applyNumberFormat="1" applyFont="1"/>
    <xf numFmtId="9" fontId="14" fillId="0" borderId="0" xfId="0" quotePrefix="1" applyNumberFormat="1" applyFont="1" applyAlignment="1">
      <alignment horizontal="center"/>
    </xf>
    <xf numFmtId="0" fontId="0" fillId="0" borderId="0" xfId="0" applyFill="1"/>
    <xf numFmtId="0" fontId="16" fillId="0" borderId="0" xfId="0" quotePrefix="1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0" fillId="7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9" fontId="14" fillId="7" borderId="0" xfId="0" applyNumberFormat="1" applyFont="1" applyFill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quotePrefix="1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13" fillId="0" borderId="0" xfId="0" quotePrefix="1" applyFont="1" applyAlignment="1">
      <alignment horizontal="left"/>
    </xf>
    <xf numFmtId="2" fontId="13" fillId="7" borderId="1" xfId="0" applyNumberFormat="1" applyFont="1" applyFill="1" applyBorder="1" applyAlignment="1">
      <alignment horizontal="center" vertical="center" wrapText="1"/>
    </xf>
    <xf numFmtId="0" fontId="28" fillId="7" borderId="10" xfId="0" quotePrefix="1" applyFont="1" applyFill="1" applyBorder="1" applyAlignment="1">
      <alignment horizontal="center" vertical="center" wrapText="1"/>
    </xf>
    <xf numFmtId="0" fontId="28" fillId="0" borderId="10" xfId="0" quotePrefix="1" applyFont="1" applyBorder="1" applyAlignment="1">
      <alignment horizontal="center" vertical="center" wrapText="1"/>
    </xf>
    <xf numFmtId="164" fontId="29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4" fillId="7" borderId="0" xfId="0" applyNumberFormat="1" applyFont="1" applyFill="1"/>
    <xf numFmtId="165" fontId="3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6" fontId="1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9" fontId="24" fillId="0" borderId="8" xfId="0" quotePrefix="1" applyNumberFormat="1" applyFont="1" applyBorder="1" applyAlignment="1">
      <alignment horizontal="center" wrapText="1"/>
    </xf>
    <xf numFmtId="9" fontId="24" fillId="0" borderId="9" xfId="0" quotePrefix="1" applyNumberFormat="1" applyFont="1" applyBorder="1" applyAlignment="1">
      <alignment horizontal="center" wrapText="1"/>
    </xf>
    <xf numFmtId="9" fontId="24" fillId="0" borderId="10" xfId="0" quotePrefix="1" applyNumberFormat="1" applyFont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265815</xdr:colOff>
      <xdr:row>77</xdr:row>
      <xdr:rowOff>129068</xdr:rowOff>
    </xdr:from>
    <xdr:ext cx="2339678" cy="3386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lt-LT" sz="110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lt-LT" sz="11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e>
                      <m:sup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lt-LT" sz="1100" i="1">
                        <a:latin typeface="Cambria Math" panose="02040503050406030204" pitchFamily="18" charset="0"/>
                      </a:rPr>
                      <m:t>=1+</m:t>
                    </m:r>
                    <m:f>
                      <m:fPr>
                        <m:ctrlPr>
                          <a:rPr lang="lt-LT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lt-LT" sz="1100" b="0" i="1">
                            <a:latin typeface="Cambria Math" panose="02040503050406030204" pitchFamily="18" charset="0"/>
                          </a:rPr>
                          <m:t>=</m:t>
                        </m:r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1!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lt-LT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𝑛</m:t>
                        </m:r>
                        <m:d>
                          <m:dPr>
                            <m:ctrlPr>
                              <a:rPr lang="lt-LT" sz="110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  <m:sSup>
                          <m:sSupPr>
                            <m:ctrlPr>
                              <a:rPr lang="lt-LT" sz="11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lt-LT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e>
                          <m:sup>
                            <m:r>
                              <a:rPr lang="lt-LT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num>
                      <m:den>
                        <m:r>
                          <a:rPr lang="lt-LT" sz="1100" i="1">
                            <a:latin typeface="Cambria Math" panose="02040503050406030204" pitchFamily="18" charset="0"/>
                          </a:rPr>
                          <m:t>2!</m:t>
                        </m:r>
                      </m:den>
                    </m:f>
                    <m:r>
                      <a:rPr lang="lt-LT" sz="1100" i="1">
                        <a:latin typeface="Cambria Math" panose="02040503050406030204" pitchFamily="18" charset="0"/>
                      </a:rPr>
                      <m:t>+…</m:t>
                    </m:r>
                  </m:oMath>
                </m:oMathPara>
              </a14:m>
              <a:endParaRPr lang="lt-L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4099046" y="14130818"/>
              <a:ext cx="2339678" cy="3386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lt-LT" sz="1100" i="0">
                  <a:latin typeface="Cambria Math" panose="02040503050406030204" pitchFamily="18" charset="0"/>
                </a:rPr>
                <a:t>(1+𝑥)^𝑛=1+</a:t>
              </a:r>
              <a:r>
                <a:rPr lang="lt-LT" sz="1100" b="0" i="0">
                  <a:latin typeface="Cambria Math" panose="02040503050406030204" pitchFamily="18" charset="0"/>
                </a:rPr>
                <a:t>=/</a:t>
              </a:r>
              <a:r>
                <a:rPr lang="lt-LT" sz="1100" i="0">
                  <a:latin typeface="Cambria Math" panose="02040503050406030204" pitchFamily="18" charset="0"/>
                </a:rPr>
                <a:t>1!+(𝑛(</a:t>
              </a:r>
              <a:r>
                <a:rPr lang="lt-LT" sz="1100" b="0" i="0">
                  <a:latin typeface="Cambria Math" panose="02040503050406030204" pitchFamily="18" charset="0"/>
                </a:rPr>
                <a:t>6</a:t>
              </a:r>
              <a:r>
                <a:rPr lang="lt-LT" sz="1100" i="0">
                  <a:latin typeface="Cambria Math" panose="02040503050406030204" pitchFamily="18" charset="0"/>
                </a:rPr>
                <a:t>−</a:t>
              </a:r>
              <a:r>
                <a:rPr lang="lt-LT" sz="1100" b="0" i="0">
                  <a:latin typeface="Cambria Math" panose="02040503050406030204" pitchFamily="18" charset="0"/>
                </a:rPr>
                <a:t>2) 〖</a:t>
              </a:r>
              <a:r>
                <a:rPr lang="lt-LT" sz="1100" i="0">
                  <a:latin typeface="Cambria Math" panose="02040503050406030204" pitchFamily="18" charset="0"/>
                </a:rPr>
                <a:t>𝑥</a:t>
              </a:r>
              <a:r>
                <a:rPr lang="lt-LT" sz="1100" b="0" i="0">
                  <a:latin typeface="Cambria Math" panose="02040503050406030204" pitchFamily="18" charset="0"/>
                </a:rPr>
                <a:t>1〗^8)/</a:t>
              </a:r>
              <a:r>
                <a:rPr lang="lt-LT" sz="1100" i="0">
                  <a:latin typeface="Cambria Math" panose="02040503050406030204" pitchFamily="18" charset="0"/>
                </a:rPr>
                <a:t>2!+…</a:t>
              </a:r>
              <a:endParaRPr lang="lt-L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zoomScale="80" zoomScaleNormal="80" workbookViewId="0">
      <selection activeCell="R7" sqref="R7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0" max="35" width="10.7109375" customWidth="1"/>
    <col min="36" max="36" width="10.85546875" customWidth="1"/>
  </cols>
  <sheetData>
    <row r="1" spans="1:37" ht="15.75" x14ac:dyDescent="0.25">
      <c r="A1" s="1" t="s">
        <v>41</v>
      </c>
    </row>
    <row r="2" spans="1:37" x14ac:dyDescent="0.2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4.1" customHeight="1" x14ac:dyDescent="0.2">
      <c r="A3" s="91" t="s">
        <v>1</v>
      </c>
      <c r="B3" s="92" t="s">
        <v>2</v>
      </c>
      <c r="C3" s="95" t="s">
        <v>43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98" t="s">
        <v>5</v>
      </c>
      <c r="AE3" s="98"/>
      <c r="AF3" s="98"/>
      <c r="AG3" s="98"/>
      <c r="AH3" s="98"/>
      <c r="AI3" s="98"/>
      <c r="AJ3" s="93" t="s">
        <v>53</v>
      </c>
      <c r="AK3" s="17"/>
    </row>
    <row r="4" spans="1:37" x14ac:dyDescent="0.2">
      <c r="A4" s="91"/>
      <c r="B4" s="92"/>
      <c r="C4" s="45">
        <v>1990</v>
      </c>
      <c r="D4" s="45">
        <v>1991</v>
      </c>
      <c r="E4" s="45">
        <v>1992</v>
      </c>
      <c r="F4" s="45">
        <v>1993</v>
      </c>
      <c r="G4" s="45">
        <v>1994</v>
      </c>
      <c r="H4" s="45">
        <v>1995</v>
      </c>
      <c r="I4" s="45">
        <v>1996</v>
      </c>
      <c r="J4" s="45">
        <v>1997</v>
      </c>
      <c r="K4" s="45">
        <v>1998</v>
      </c>
      <c r="L4" s="45">
        <v>1999</v>
      </c>
      <c r="M4" s="45">
        <v>2000</v>
      </c>
      <c r="N4" s="45">
        <v>2001</v>
      </c>
      <c r="O4" s="45">
        <v>2002</v>
      </c>
      <c r="P4" s="45">
        <v>2003</v>
      </c>
      <c r="Q4" s="45">
        <v>2004</v>
      </c>
      <c r="R4" s="45">
        <v>2005</v>
      </c>
      <c r="S4" s="45">
        <v>2006</v>
      </c>
      <c r="T4" s="45">
        <v>2007</v>
      </c>
      <c r="U4" s="45">
        <v>2008</v>
      </c>
      <c r="V4" s="45">
        <v>2009</v>
      </c>
      <c r="W4" s="45">
        <v>2010</v>
      </c>
      <c r="X4" s="45">
        <v>2011</v>
      </c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66" t="s">
        <v>50</v>
      </c>
      <c r="AE4" s="67" t="s">
        <v>51</v>
      </c>
      <c r="AF4" s="67" t="s">
        <v>23</v>
      </c>
      <c r="AG4" s="67" t="s">
        <v>24</v>
      </c>
      <c r="AH4" s="67" t="s">
        <v>25</v>
      </c>
      <c r="AI4" s="67" t="s">
        <v>52</v>
      </c>
      <c r="AJ4" s="94"/>
      <c r="AK4" s="17"/>
    </row>
    <row r="5" spans="1:37" ht="12.95" customHeight="1" x14ac:dyDescent="0.2">
      <c r="A5" s="79" t="s">
        <v>3</v>
      </c>
      <c r="B5" s="11" t="s">
        <v>9</v>
      </c>
      <c r="C5" s="25">
        <v>0.75611195211391091</v>
      </c>
      <c r="D5" s="25">
        <v>0.80093578937077203</v>
      </c>
      <c r="E5" s="25">
        <v>0.53558299690537647</v>
      </c>
      <c r="F5" s="25">
        <v>0.49574104131553404</v>
      </c>
      <c r="G5" s="25">
        <v>0.40110031359731846</v>
      </c>
      <c r="H5" s="25">
        <v>0.32105750200000005</v>
      </c>
      <c r="I5" s="25">
        <v>0.32681596800000001</v>
      </c>
      <c r="J5" s="25">
        <v>0.31144304100000003</v>
      </c>
      <c r="K5" s="25">
        <v>0.34517151800000007</v>
      </c>
      <c r="L5" s="25">
        <v>0.27184521</v>
      </c>
      <c r="M5" s="25">
        <v>0.26692356300000009</v>
      </c>
      <c r="N5" s="25">
        <v>0.36789015400000008</v>
      </c>
      <c r="O5" s="25">
        <v>0.43590728200000017</v>
      </c>
      <c r="P5" s="25">
        <v>0.48382460799999999</v>
      </c>
      <c r="Q5" s="25">
        <v>0.57213220800000009</v>
      </c>
      <c r="R5" s="25">
        <v>0.25413592696419329</v>
      </c>
      <c r="S5" s="25">
        <v>0.16798622881435041</v>
      </c>
      <c r="T5" s="25">
        <v>0.16614915286108009</v>
      </c>
      <c r="U5" s="25">
        <v>0.18538075000740145</v>
      </c>
      <c r="V5" s="25">
        <v>0.21481510440481508</v>
      </c>
      <c r="W5" s="25">
        <v>0.17774701367331061</v>
      </c>
      <c r="X5" s="25">
        <v>0.14306348495215307</v>
      </c>
      <c r="Y5" s="25">
        <v>0.14430902727081857</v>
      </c>
      <c r="Z5" s="25">
        <v>0.1019227438452919</v>
      </c>
      <c r="AA5" s="25">
        <v>0.1117521435839227</v>
      </c>
      <c r="AB5" s="25">
        <v>0.13475624653318452</v>
      </c>
      <c r="AC5" s="25">
        <v>0.12863018418956765</v>
      </c>
      <c r="AD5" s="34">
        <f>(AC5-AB5)/AB5</f>
        <v>-4.5460321886513021E-2</v>
      </c>
      <c r="AE5" s="12">
        <f>(AC5-AA5)/AA5</f>
        <v>0.1510310233375525</v>
      </c>
      <c r="AF5" s="12">
        <f>(Z5-$C5)/$C5</f>
        <v>-0.86520151736744821</v>
      </c>
      <c r="AG5" s="12">
        <f>(AA5-$C5)/$C5</f>
        <v>-0.8522015909529137</v>
      </c>
      <c r="AH5" s="12">
        <f>(AB5-$C5)/$C5</f>
        <v>-0.82177738871018002</v>
      </c>
      <c r="AI5" s="12">
        <f>(AC5-C5)/C5</f>
        <v>-0.82987944598687013</v>
      </c>
      <c r="AJ5" s="99" t="s">
        <v>26</v>
      </c>
      <c r="AK5" s="17"/>
    </row>
    <row r="6" spans="1:37" ht="12.95" customHeight="1" x14ac:dyDescent="0.2">
      <c r="A6" s="80"/>
      <c r="B6" s="11" t="s">
        <v>10</v>
      </c>
      <c r="C6" s="25">
        <v>5.4360900000000004E-2</v>
      </c>
      <c r="D6" s="25">
        <v>6.65076E-2</v>
      </c>
      <c r="E6" s="25">
        <v>2.2976700000000003E-2</v>
      </c>
      <c r="F6" s="25">
        <v>2.8824900000000004E-2</v>
      </c>
      <c r="G6" s="25">
        <v>2.0588400000000003E-2</v>
      </c>
      <c r="H6" s="25">
        <v>1.7875200000000001E-2</v>
      </c>
      <c r="I6" s="25">
        <v>2.1021600000000001E-2</v>
      </c>
      <c r="J6" s="25">
        <v>2.8539900000000003E-2</v>
      </c>
      <c r="K6" s="25">
        <v>3.6252000000000006E-2</v>
      </c>
      <c r="L6" s="25">
        <v>2.4857700000000003E-2</v>
      </c>
      <c r="M6" s="25">
        <v>2.6558580000000002E-2</v>
      </c>
      <c r="N6" s="25">
        <v>3.7299660000000005E-2</v>
      </c>
      <c r="O6" s="25">
        <v>3.6871020000000004E-2</v>
      </c>
      <c r="P6" s="25">
        <v>4.0474560000000007E-2</v>
      </c>
      <c r="Q6" s="25">
        <v>4.9368270000000006E-2</v>
      </c>
      <c r="R6" s="25">
        <v>5.2414920000000004E-2</v>
      </c>
      <c r="S6" s="25">
        <v>4.5758460000000008E-2</v>
      </c>
      <c r="T6" s="25">
        <v>2.7025410000000003E-2</v>
      </c>
      <c r="U6" s="25">
        <v>5.2674270000000009E-2</v>
      </c>
      <c r="V6" s="25">
        <v>4.7917050000000003E-2</v>
      </c>
      <c r="W6" s="25">
        <v>5.1211650000000004E-2</v>
      </c>
      <c r="X6" s="25">
        <v>5.1341040000000011E-2</v>
      </c>
      <c r="Y6" s="25">
        <v>4.863468E-2</v>
      </c>
      <c r="Z6" s="25">
        <v>5.1357000000000007E-2</v>
      </c>
      <c r="AA6" s="25">
        <v>4.2734040000000001E-2</v>
      </c>
      <c r="AB6" s="25">
        <v>4.8371340000000006E-2</v>
      </c>
      <c r="AC6" s="25">
        <v>5.3144520000000008E-2</v>
      </c>
      <c r="AD6" s="34">
        <f t="shared" ref="AD6:AD16" si="0">(AC6-AB6)/AB6</f>
        <v>9.8677853456199505E-2</v>
      </c>
      <c r="AE6" s="12">
        <f t="shared" ref="AE6:AE16" si="1">(AC6-AA6)/AA6</f>
        <v>0.24361094808728606</v>
      </c>
      <c r="AF6" s="12">
        <f t="shared" ref="AF6:AF14" si="2">(Z6-$C6)/$C6</f>
        <v>-5.5258467023172844E-2</v>
      </c>
      <c r="AG6" s="12">
        <f t="shared" ref="AG6:AG14" si="3">(AA6-$C6)/$C6</f>
        <v>-0.21388277236028105</v>
      </c>
      <c r="AH6" s="12">
        <f t="shared" ref="AH6:AH14" si="4">(AB6-$C6)/$C6</f>
        <v>-0.1101813987627136</v>
      </c>
      <c r="AI6" s="12">
        <f t="shared" ref="AI6:AI15" si="5">(AC6-C6)/C6</f>
        <v>-2.2376009227220228E-2</v>
      </c>
      <c r="AJ6" s="100"/>
      <c r="AK6" s="17"/>
    </row>
    <row r="7" spans="1:37" ht="26.65" customHeight="1" x14ac:dyDescent="0.2">
      <c r="A7" s="80"/>
      <c r="B7" s="11" t="s">
        <v>16</v>
      </c>
      <c r="C7" s="25">
        <v>1.0841058464374489</v>
      </c>
      <c r="D7" s="25">
        <v>1.4037101138951491</v>
      </c>
      <c r="E7" s="25">
        <v>1.1451542730579203</v>
      </c>
      <c r="F7" s="25">
        <v>0.8793369008058991</v>
      </c>
      <c r="G7" s="25">
        <v>0.73654393763243076</v>
      </c>
      <c r="H7" s="25">
        <v>0.4699131954940915</v>
      </c>
      <c r="I7" s="25">
        <v>0.43962706035923815</v>
      </c>
      <c r="J7" s="25">
        <v>0.40955900533671635</v>
      </c>
      <c r="K7" s="25">
        <v>0.42409320433671632</v>
      </c>
      <c r="L7" s="25">
        <v>0.37026134637049918</v>
      </c>
      <c r="M7" s="25">
        <v>0.31606177739302105</v>
      </c>
      <c r="N7" s="25">
        <v>0.31841276326942869</v>
      </c>
      <c r="O7" s="25">
        <v>0.89619528402417914</v>
      </c>
      <c r="P7" s="25">
        <v>0.4838402342</v>
      </c>
      <c r="Q7" s="25">
        <v>0.48807486055951621</v>
      </c>
      <c r="R7" s="25">
        <v>0.29776988553630679</v>
      </c>
      <c r="S7" s="25">
        <v>0.22113691643985361</v>
      </c>
      <c r="T7" s="25">
        <v>3.1720000000000001E-5</v>
      </c>
      <c r="U7" s="25">
        <v>0.16647612484223145</v>
      </c>
      <c r="V7" s="25">
        <v>0.1365860926910884</v>
      </c>
      <c r="W7" s="25">
        <v>0.14780083864434335</v>
      </c>
      <c r="X7" s="25">
        <v>0.16880164322254082</v>
      </c>
      <c r="Y7" s="25">
        <v>0.14762557569845353</v>
      </c>
      <c r="Z7" s="25">
        <v>0.12202313891130998</v>
      </c>
      <c r="AA7" s="25">
        <v>0.13087696167529542</v>
      </c>
      <c r="AB7" s="25">
        <v>9.9566302153810182E-2</v>
      </c>
      <c r="AC7" s="25">
        <v>0.10653403798390976</v>
      </c>
      <c r="AD7" s="34">
        <f t="shared" si="0"/>
        <v>6.9980863800041565E-2</v>
      </c>
      <c r="AE7" s="12">
        <f t="shared" si="1"/>
        <v>-0.18599853923702964</v>
      </c>
      <c r="AF7" s="12">
        <f t="shared" si="2"/>
        <v>-0.88744351918007058</v>
      </c>
      <c r="AG7" s="12">
        <f t="shared" si="3"/>
        <v>-0.87927658345780646</v>
      </c>
      <c r="AH7" s="12">
        <f t="shared" si="4"/>
        <v>-0.90815813559072522</v>
      </c>
      <c r="AI7" s="12">
        <f t="shared" si="5"/>
        <v>-0.90173096258635799</v>
      </c>
      <c r="AJ7" s="100"/>
      <c r="AK7" s="17"/>
    </row>
    <row r="8" spans="1:37" ht="12.75" customHeight="1" x14ac:dyDescent="0.2">
      <c r="A8" s="80"/>
      <c r="B8" s="20" t="s">
        <v>17</v>
      </c>
      <c r="C8" s="25">
        <v>17.331602150000005</v>
      </c>
      <c r="D8" s="25">
        <v>17.929629850000005</v>
      </c>
      <c r="E8" s="25">
        <v>9.831210350000001</v>
      </c>
      <c r="F8" s="25">
        <v>13.453332350000002</v>
      </c>
      <c r="G8" s="25">
        <v>12.693378300000003</v>
      </c>
      <c r="H8" s="25">
        <v>12.921268</v>
      </c>
      <c r="I8" s="25">
        <v>14.351599000000002</v>
      </c>
      <c r="J8" s="25">
        <v>14.731210000000001</v>
      </c>
      <c r="K8" s="25">
        <v>14.985341099999999</v>
      </c>
      <c r="L8" s="25">
        <v>15.681706650000002</v>
      </c>
      <c r="M8" s="25">
        <v>16.064969800000004</v>
      </c>
      <c r="N8" s="25">
        <v>16.412080200000005</v>
      </c>
      <c r="O8" s="25">
        <v>16.301328600000002</v>
      </c>
      <c r="P8" s="25">
        <v>16.611218400000006</v>
      </c>
      <c r="Q8" s="25">
        <v>16.793588700000004</v>
      </c>
      <c r="R8" s="25">
        <v>16.977515199999999</v>
      </c>
      <c r="S8" s="25">
        <v>17.8032945</v>
      </c>
      <c r="T8" s="25">
        <v>17.275908000000005</v>
      </c>
      <c r="U8" s="25">
        <v>17.934640450000007</v>
      </c>
      <c r="V8" s="25">
        <v>18.142900150000003</v>
      </c>
      <c r="W8" s="25">
        <v>18.102481000000001</v>
      </c>
      <c r="X8" s="25">
        <v>17.699507100000002</v>
      </c>
      <c r="Y8" s="25">
        <v>17.716534800000002</v>
      </c>
      <c r="Z8" s="25">
        <v>17.19887555</v>
      </c>
      <c r="AA8" s="25">
        <v>16.0288523</v>
      </c>
      <c r="AB8" s="25">
        <v>15.201786900000002</v>
      </c>
      <c r="AC8" s="25">
        <v>15.104872050000001</v>
      </c>
      <c r="AD8" s="34">
        <f t="shared" si="0"/>
        <v>-6.3752275069716303E-3</v>
      </c>
      <c r="AE8" s="12">
        <f t="shared" si="1"/>
        <v>-5.7644816528754188E-2</v>
      </c>
      <c r="AF8" s="12">
        <f t="shared" si="2"/>
        <v>-7.6580687031293929E-3</v>
      </c>
      <c r="AG8" s="12">
        <f t="shared" si="3"/>
        <v>-7.5166152484062443E-2</v>
      </c>
      <c r="AH8" s="12">
        <f t="shared" si="4"/>
        <v>-0.12288623011116159</v>
      </c>
      <c r="AI8" s="12">
        <f t="shared" si="5"/>
        <v>-0.1284780299437005</v>
      </c>
      <c r="AJ8" s="100"/>
      <c r="AK8" s="17"/>
    </row>
    <row r="9" spans="1:37" ht="24.75" customHeight="1" x14ac:dyDescent="0.2">
      <c r="A9" s="80"/>
      <c r="B9" s="11" t="s">
        <v>18</v>
      </c>
      <c r="C9" s="25">
        <v>5.1901448402130947</v>
      </c>
      <c r="D9" s="25">
        <v>6.0337110974425059</v>
      </c>
      <c r="E9" s="25">
        <v>2.4700118182645481</v>
      </c>
      <c r="F9" s="25">
        <v>2.3506626269559967</v>
      </c>
      <c r="G9" s="25">
        <v>2.260988155180415</v>
      </c>
      <c r="H9" s="25">
        <v>2.0759870999999999</v>
      </c>
      <c r="I9" s="25">
        <v>1.6630560999999999</v>
      </c>
      <c r="J9" s="25">
        <v>1.2276154999999997</v>
      </c>
      <c r="K9" s="25">
        <v>1.1100108000000002</v>
      </c>
      <c r="L9" s="25">
        <v>0.88818000000000008</v>
      </c>
      <c r="M9" s="25">
        <v>0.68443129999999996</v>
      </c>
      <c r="N9" s="25">
        <v>0.5871470000000002</v>
      </c>
      <c r="O9" s="25">
        <v>0.67108469999999998</v>
      </c>
      <c r="P9" s="25">
        <v>0.67405029999999999</v>
      </c>
      <c r="Q9" s="25">
        <v>0.64406470000000016</v>
      </c>
      <c r="R9" s="25">
        <v>0.28415306392091311</v>
      </c>
      <c r="S9" s="25">
        <v>0.19243160773573043</v>
      </c>
      <c r="T9" s="25">
        <v>0.13977109820273306</v>
      </c>
      <c r="U9" s="25">
        <v>0.13482370847622677</v>
      </c>
      <c r="V9" s="25">
        <v>0.16102052733162375</v>
      </c>
      <c r="W9" s="25">
        <v>0.12717227520463981</v>
      </c>
      <c r="X9" s="25">
        <v>0.13250811041838856</v>
      </c>
      <c r="Y9" s="25">
        <v>7.6514420530864144E-2</v>
      </c>
      <c r="Z9" s="25">
        <v>5.2673653035773017E-2</v>
      </c>
      <c r="AA9" s="25">
        <v>4.8919967397222916E-2</v>
      </c>
      <c r="AB9" s="25">
        <v>3.9261486965441537E-2</v>
      </c>
      <c r="AC9" s="25">
        <v>4.4957930427751772E-2</v>
      </c>
      <c r="AD9" s="34">
        <f t="shared" si="0"/>
        <v>0.14508985529061383</v>
      </c>
      <c r="AE9" s="12">
        <f t="shared" si="1"/>
        <v>-8.0990180089450775E-2</v>
      </c>
      <c r="AF9" s="12">
        <f t="shared" si="2"/>
        <v>-0.98985121713219648</v>
      </c>
      <c r="AG9" s="12">
        <f t="shared" si="3"/>
        <v>-0.99057445044342651</v>
      </c>
      <c r="AH9" s="12">
        <f t="shared" si="4"/>
        <v>-0.99243537739809395</v>
      </c>
      <c r="AI9" s="12">
        <f t="shared" si="5"/>
        <v>-0.99133782739945542</v>
      </c>
      <c r="AJ9" s="100"/>
      <c r="AK9" s="17"/>
    </row>
    <row r="10" spans="1:37" x14ac:dyDescent="0.2">
      <c r="A10" s="81"/>
      <c r="B10" s="21" t="s">
        <v>11</v>
      </c>
      <c r="C10" s="26">
        <f t="shared" ref="C10:W10" si="6">C5+C6+C7+C8+C9</f>
        <v>24.416325688764459</v>
      </c>
      <c r="D10" s="26">
        <f t="shared" si="6"/>
        <v>26.234494450708432</v>
      </c>
      <c r="E10" s="26">
        <f t="shared" si="6"/>
        <v>14.004936138227848</v>
      </c>
      <c r="F10" s="26">
        <f t="shared" si="6"/>
        <v>17.207897819077431</v>
      </c>
      <c r="G10" s="26">
        <f t="shared" si="6"/>
        <v>16.112599106410165</v>
      </c>
      <c r="H10" s="26">
        <f t="shared" si="6"/>
        <v>15.806100997494092</v>
      </c>
      <c r="I10" s="26">
        <f t="shared" si="6"/>
        <v>16.802119728359241</v>
      </c>
      <c r="J10" s="26">
        <f t="shared" si="6"/>
        <v>16.708367446336716</v>
      </c>
      <c r="K10" s="26">
        <f t="shared" si="6"/>
        <v>16.900868622336716</v>
      </c>
      <c r="L10" s="26">
        <f t="shared" si="6"/>
        <v>17.236850906370499</v>
      </c>
      <c r="M10" s="26">
        <f t="shared" si="6"/>
        <v>17.358945020393026</v>
      </c>
      <c r="N10" s="26">
        <f t="shared" si="6"/>
        <v>17.722829777269435</v>
      </c>
      <c r="O10" s="26">
        <f t="shared" si="6"/>
        <v>18.341386886024182</v>
      </c>
      <c r="P10" s="26">
        <f t="shared" si="6"/>
        <v>18.293408102200008</v>
      </c>
      <c r="Q10" s="26">
        <f t="shared" si="6"/>
        <v>18.547228738559522</v>
      </c>
      <c r="R10" s="26">
        <f t="shared" si="6"/>
        <v>17.865988996421414</v>
      </c>
      <c r="S10" s="26">
        <f t="shared" si="6"/>
        <v>18.430607712989936</v>
      </c>
      <c r="T10" s="26">
        <f t="shared" si="6"/>
        <v>17.608885381063818</v>
      </c>
      <c r="U10" s="26">
        <f t="shared" si="6"/>
        <v>18.473995303325864</v>
      </c>
      <c r="V10" s="26">
        <f t="shared" si="6"/>
        <v>18.703238924427527</v>
      </c>
      <c r="W10" s="26">
        <f t="shared" si="6"/>
        <v>18.606412777522294</v>
      </c>
      <c r="X10" s="26">
        <f t="shared" ref="X10:AC10" si="7">X5+X6+X7+X8+X9</f>
        <v>18.195221378593086</v>
      </c>
      <c r="Y10" s="26">
        <f t="shared" si="7"/>
        <v>18.133618503500138</v>
      </c>
      <c r="Z10" s="26">
        <f t="shared" si="7"/>
        <v>17.526852085792374</v>
      </c>
      <c r="AA10" s="26">
        <f t="shared" si="7"/>
        <v>16.36313541265644</v>
      </c>
      <c r="AB10" s="26">
        <f t="shared" si="7"/>
        <v>15.523742275652438</v>
      </c>
      <c r="AC10" s="26">
        <f t="shared" si="7"/>
        <v>15.438138722601229</v>
      </c>
      <c r="AD10" s="35">
        <f t="shared" si="0"/>
        <v>-5.5143631948509249E-3</v>
      </c>
      <c r="AE10" s="24">
        <f t="shared" si="1"/>
        <v>-5.6529306072951736E-2</v>
      </c>
      <c r="AF10" s="24">
        <f t="shared" si="2"/>
        <v>-0.28216668186656685</v>
      </c>
      <c r="AG10" s="24">
        <f t="shared" si="3"/>
        <v>-0.32982809857479156</v>
      </c>
      <c r="AH10" s="24">
        <f t="shared" si="4"/>
        <v>-0.3642064545855922</v>
      </c>
      <c r="AI10" s="24">
        <f t="shared" si="5"/>
        <v>-0.36771245111194917</v>
      </c>
      <c r="AJ10" s="100"/>
      <c r="AK10" s="17"/>
    </row>
    <row r="11" spans="1:37" x14ac:dyDescent="0.2">
      <c r="A11" s="86" t="s">
        <v>14</v>
      </c>
      <c r="B11" s="20" t="s">
        <v>6</v>
      </c>
      <c r="C11" s="25">
        <v>0.31970732400000001</v>
      </c>
      <c r="D11" s="25">
        <v>0.468205659</v>
      </c>
      <c r="E11" s="25">
        <v>0.27840202400000003</v>
      </c>
      <c r="F11" s="25">
        <v>0.215851929</v>
      </c>
      <c r="G11" s="25">
        <v>0.173402204</v>
      </c>
      <c r="H11" s="25">
        <v>0.22718641419242461</v>
      </c>
      <c r="I11" s="25">
        <v>0.23143135999999997</v>
      </c>
      <c r="J11" s="25">
        <v>0.27230807800000001</v>
      </c>
      <c r="K11" s="25">
        <v>0.25268567950000004</v>
      </c>
      <c r="L11" s="25">
        <v>0.23306328100000001</v>
      </c>
      <c r="M11" s="25">
        <v>0.34937013343570056</v>
      </c>
      <c r="N11" s="25">
        <v>0.16615435400000003</v>
      </c>
      <c r="O11" s="25">
        <v>0.16354095600000002</v>
      </c>
      <c r="P11" s="25">
        <v>0.167163696</v>
      </c>
      <c r="Q11" s="25">
        <v>0.16810113500000001</v>
      </c>
      <c r="R11" s="25">
        <v>0.17799736799999999</v>
      </c>
      <c r="S11" s="25">
        <v>0.17793321899999998</v>
      </c>
      <c r="T11" s="25">
        <v>0.20851861649999998</v>
      </c>
      <c r="U11" s="25">
        <v>0.239104014</v>
      </c>
      <c r="V11" s="25">
        <v>0.203667983</v>
      </c>
      <c r="W11" s="25">
        <v>0.17939189500000002</v>
      </c>
      <c r="X11" s="25">
        <v>0.14963328000000001</v>
      </c>
      <c r="Y11" s="25">
        <v>0.14811946716430421</v>
      </c>
      <c r="Z11" s="36">
        <v>0.31115254940819059</v>
      </c>
      <c r="AA11" s="25">
        <v>0.13056799957449358</v>
      </c>
      <c r="AB11" s="25">
        <v>0.12730379958513124</v>
      </c>
      <c r="AC11" s="25">
        <v>0.12412120459550294</v>
      </c>
      <c r="AD11" s="34">
        <f t="shared" si="0"/>
        <v>-2.5000000000000203E-2</v>
      </c>
      <c r="AE11" s="12">
        <f t="shared" si="1"/>
        <v>-4.9375000000000183E-2</v>
      </c>
      <c r="AF11" s="12">
        <f>(Z11-$C11)/$C11</f>
        <v>-2.6758143932321742E-2</v>
      </c>
      <c r="AG11" s="12">
        <f t="shared" si="3"/>
        <v>-0.59160147493370041</v>
      </c>
      <c r="AH11" s="12">
        <f t="shared" si="4"/>
        <v>-0.60181143806035786</v>
      </c>
      <c r="AI11" s="12">
        <f t="shared" si="5"/>
        <v>-0.61176615210884899</v>
      </c>
      <c r="AJ11" s="100"/>
      <c r="AK11" s="17"/>
    </row>
    <row r="12" spans="1:37" x14ac:dyDescent="0.2">
      <c r="A12" s="87"/>
      <c r="B12" s="20" t="s">
        <v>13</v>
      </c>
      <c r="C12" s="25">
        <v>2.76185E-5</v>
      </c>
      <c r="D12" s="25">
        <v>1.6571100000000001E-5</v>
      </c>
      <c r="E12" s="25">
        <v>5.4600000000000002E-6</v>
      </c>
      <c r="F12" s="25">
        <v>5.4600000000000002E-6</v>
      </c>
      <c r="G12" s="25">
        <v>5.4600000000000002E-6</v>
      </c>
      <c r="H12" s="25">
        <v>5.4600000000000002E-6</v>
      </c>
      <c r="I12" s="25">
        <v>2.7690000000000001E-5</v>
      </c>
      <c r="J12" s="25">
        <v>2.7820000000000001E-5</v>
      </c>
      <c r="K12" s="25">
        <v>1.9370000000000003E-5</v>
      </c>
      <c r="L12" s="25">
        <v>1.6510000000000003E-5</v>
      </c>
      <c r="M12" s="25">
        <v>1.5990000000000001E-5</v>
      </c>
      <c r="N12" s="25">
        <v>1.859E-5</v>
      </c>
      <c r="O12" s="25">
        <v>2.1190000000000002E-5</v>
      </c>
      <c r="P12" s="25">
        <v>2.3269999999999999E-5</v>
      </c>
      <c r="Q12" s="25">
        <v>3.0290000000000003E-5</v>
      </c>
      <c r="R12" s="25">
        <v>2.9900000000000002E-5</v>
      </c>
      <c r="S12" s="25">
        <v>3.3930000000000002E-5</v>
      </c>
      <c r="T12" s="25">
        <v>3.1720000000000001E-5</v>
      </c>
      <c r="U12" s="25">
        <v>3.3670000000000001E-5</v>
      </c>
      <c r="V12" s="25">
        <v>2.9249999999999999E-5</v>
      </c>
      <c r="W12" s="25">
        <v>3.5230000000000007E-5</v>
      </c>
      <c r="X12" s="25">
        <v>2.9120000000000002E-5</v>
      </c>
      <c r="Y12" s="25">
        <v>2.6650000000000001E-5</v>
      </c>
      <c r="Z12" s="25">
        <v>2.548E-5</v>
      </c>
      <c r="AA12" s="25">
        <v>2.5870000000000001E-5</v>
      </c>
      <c r="AB12" s="25">
        <v>2.4310000000000003E-5</v>
      </c>
      <c r="AC12" s="25">
        <v>2.353E-5</v>
      </c>
      <c r="AD12" s="34">
        <f t="shared" si="0"/>
        <v>-3.2085561497326311E-2</v>
      </c>
      <c r="AE12" s="12">
        <f t="shared" si="1"/>
        <v>-9.0452261306532708E-2</v>
      </c>
      <c r="AF12" s="12">
        <f t="shared" si="2"/>
        <v>-7.7429983525535415E-2</v>
      </c>
      <c r="AG12" s="12">
        <f t="shared" si="3"/>
        <v>-6.3309013885620088E-2</v>
      </c>
      <c r="AH12" s="12">
        <f t="shared" si="4"/>
        <v>-0.11979289244528114</v>
      </c>
      <c r="AI12" s="12">
        <f t="shared" si="5"/>
        <v>-0.14803483172511178</v>
      </c>
      <c r="AJ12" s="100"/>
      <c r="AK12" s="17"/>
    </row>
    <row r="13" spans="1:37" x14ac:dyDescent="0.2">
      <c r="A13" s="88"/>
      <c r="B13" s="21" t="s">
        <v>11</v>
      </c>
      <c r="C13" s="26">
        <f t="shared" ref="C13:Z13" si="8">C11+C12</f>
        <v>0.31973494250000001</v>
      </c>
      <c r="D13" s="26">
        <f t="shared" si="8"/>
        <v>0.46822223009999997</v>
      </c>
      <c r="E13" s="26">
        <f t="shared" si="8"/>
        <v>0.27840748400000004</v>
      </c>
      <c r="F13" s="26">
        <f t="shared" si="8"/>
        <v>0.21585738900000001</v>
      </c>
      <c r="G13" s="26">
        <f t="shared" si="8"/>
        <v>0.17340766400000002</v>
      </c>
      <c r="H13" s="26">
        <f t="shared" si="8"/>
        <v>0.22719187419242462</v>
      </c>
      <c r="I13" s="26">
        <f t="shared" si="8"/>
        <v>0.23145904999999997</v>
      </c>
      <c r="J13" s="26">
        <f t="shared" si="8"/>
        <v>0.27233589800000002</v>
      </c>
      <c r="K13" s="26">
        <f t="shared" si="8"/>
        <v>0.25270504950000006</v>
      </c>
      <c r="L13" s="26">
        <f t="shared" si="8"/>
        <v>0.23307979100000001</v>
      </c>
      <c r="M13" s="26">
        <f t="shared" si="8"/>
        <v>0.34938612343570058</v>
      </c>
      <c r="N13" s="26">
        <f t="shared" si="8"/>
        <v>0.16617294400000004</v>
      </c>
      <c r="O13" s="26">
        <f t="shared" si="8"/>
        <v>0.16356214600000002</v>
      </c>
      <c r="P13" s="26">
        <f t="shared" si="8"/>
        <v>0.16718696599999999</v>
      </c>
      <c r="Q13" s="26">
        <f t="shared" si="8"/>
        <v>0.168131425</v>
      </c>
      <c r="R13" s="26">
        <f t="shared" si="8"/>
        <v>0.17802726799999999</v>
      </c>
      <c r="S13" s="26">
        <f t="shared" si="8"/>
        <v>0.17796714899999996</v>
      </c>
      <c r="T13" s="26">
        <f t="shared" si="8"/>
        <v>0.20855033649999999</v>
      </c>
      <c r="U13" s="26">
        <f t="shared" si="8"/>
        <v>0.23913768400000002</v>
      </c>
      <c r="V13" s="26">
        <f t="shared" si="8"/>
        <v>0.20369723300000001</v>
      </c>
      <c r="W13" s="26">
        <f t="shared" si="8"/>
        <v>0.17942712500000002</v>
      </c>
      <c r="X13" s="26">
        <f t="shared" si="8"/>
        <v>0.1496624</v>
      </c>
      <c r="Y13" s="26">
        <f t="shared" si="8"/>
        <v>0.1481461171643042</v>
      </c>
      <c r="Z13" s="26">
        <f t="shared" si="8"/>
        <v>0.31117802940819062</v>
      </c>
      <c r="AA13" s="26">
        <f>AA11+AA12</f>
        <v>0.13059386957449359</v>
      </c>
      <c r="AB13" s="26">
        <f>AB11+AB12</f>
        <v>0.12732810958513124</v>
      </c>
      <c r="AC13" s="26">
        <f>AC11+AC12</f>
        <v>0.12414473459550293</v>
      </c>
      <c r="AD13" s="35">
        <f t="shared" si="0"/>
        <v>-2.5001352804189057E-2</v>
      </c>
      <c r="AE13" s="24">
        <f t="shared" si="1"/>
        <v>-4.9383137202408528E-2</v>
      </c>
      <c r="AF13" s="24">
        <f t="shared" si="2"/>
        <v>-2.6762520933442838E-2</v>
      </c>
      <c r="AG13" s="24">
        <f t="shared" si="3"/>
        <v>-0.59155584136853112</v>
      </c>
      <c r="AH13" s="24">
        <f t="shared" si="4"/>
        <v>-0.60176980160643145</v>
      </c>
      <c r="AI13" s="24">
        <f t="shared" si="5"/>
        <v>-0.61172609529375122</v>
      </c>
      <c r="AJ13" s="100"/>
      <c r="AK13" s="17"/>
    </row>
    <row r="14" spans="1:37" s="6" customFormat="1" ht="22.15" customHeight="1" x14ac:dyDescent="0.2">
      <c r="A14" s="82" t="s">
        <v>40</v>
      </c>
      <c r="B14" s="83"/>
      <c r="C14" s="25">
        <v>0.31781140433130001</v>
      </c>
      <c r="D14" s="25">
        <v>0.25211188564074372</v>
      </c>
      <c r="E14" s="25">
        <v>0.11651051094718125</v>
      </c>
      <c r="F14" s="25">
        <v>7.1207995713600009E-2</v>
      </c>
      <c r="G14" s="25">
        <v>5.290485014356875E-2</v>
      </c>
      <c r="H14" s="25">
        <v>5.2001763028575003E-2</v>
      </c>
      <c r="I14" s="25">
        <v>4.8098740369706253E-2</v>
      </c>
      <c r="J14" s="25">
        <v>6.1895878517756249E-2</v>
      </c>
      <c r="K14" s="25">
        <v>7.6293004663631245E-2</v>
      </c>
      <c r="L14" s="25">
        <v>7.0590301173712497E-2</v>
      </c>
      <c r="M14" s="25">
        <v>7.0065862932799997E-2</v>
      </c>
      <c r="N14" s="25">
        <v>7.425843032990001E-2</v>
      </c>
      <c r="O14" s="25">
        <v>5.2943006262700001E-2</v>
      </c>
      <c r="P14" s="25">
        <v>4.7796994907199998E-2</v>
      </c>
      <c r="Q14" s="25">
        <v>4.4487192387999995E-2</v>
      </c>
      <c r="R14" s="25">
        <v>3.4147727117499999E-2</v>
      </c>
      <c r="S14" s="25">
        <v>3.0374697878399998E-2</v>
      </c>
      <c r="T14" s="25">
        <v>3.4313119742500002E-2</v>
      </c>
      <c r="U14" s="25">
        <v>3.27333474704E-2</v>
      </c>
      <c r="V14" s="25">
        <v>1.3940681762400001E-2</v>
      </c>
      <c r="W14" s="25">
        <v>1.6890597108000002E-3</v>
      </c>
      <c r="X14" s="25">
        <v>8.8844331515000007E-3</v>
      </c>
      <c r="Y14" s="25">
        <v>9.903851783500001E-3</v>
      </c>
      <c r="Z14" s="25">
        <v>8.8104467984000002E-3</v>
      </c>
      <c r="AA14" s="25">
        <v>8.144234073800001E-3</v>
      </c>
      <c r="AB14" s="25">
        <v>6.9962413800000005E-3</v>
      </c>
      <c r="AC14" s="25">
        <v>5.9284456976000004E-3</v>
      </c>
      <c r="AD14" s="34">
        <f t="shared" si="0"/>
        <v>-0.15262419124824422</v>
      </c>
      <c r="AE14" s="12">
        <f t="shared" si="1"/>
        <v>-0.27206835610584812</v>
      </c>
      <c r="AF14" s="12">
        <f t="shared" si="2"/>
        <v>-0.9722777512753582</v>
      </c>
      <c r="AG14" s="12">
        <f t="shared" si="3"/>
        <v>-0.97437400306343291</v>
      </c>
      <c r="AH14" s="12">
        <f t="shared" si="4"/>
        <v>-0.97798618525121639</v>
      </c>
      <c r="AI14" s="12">
        <f t="shared" si="5"/>
        <v>-0.98134602592353826</v>
      </c>
      <c r="AJ14" s="100"/>
      <c r="AK14" s="18"/>
    </row>
    <row r="15" spans="1:37" x14ac:dyDescent="0.2">
      <c r="A15" s="89" t="s">
        <v>0</v>
      </c>
      <c r="B15" s="89"/>
      <c r="C15" s="25">
        <v>3.0362107000087502</v>
      </c>
      <c r="D15" s="25">
        <v>3.1830027000087497</v>
      </c>
      <c r="E15" s="25">
        <v>4.8904147000167999</v>
      </c>
      <c r="F15" s="25">
        <v>4.9161824506471499</v>
      </c>
      <c r="G15" s="25">
        <v>4.0380495003024004</v>
      </c>
      <c r="H15" s="25">
        <v>4.4679215500299421</v>
      </c>
      <c r="I15" s="25">
        <v>4.8223243500151902</v>
      </c>
      <c r="J15" s="25">
        <v>5.6444251700141752</v>
      </c>
      <c r="K15" s="25">
        <v>10.35123840010178</v>
      </c>
      <c r="L15" s="25">
        <v>7.6827445000354899</v>
      </c>
      <c r="M15" s="25">
        <v>4.3655491</v>
      </c>
      <c r="N15" s="25">
        <v>8.908387900000001</v>
      </c>
      <c r="O15" s="25">
        <v>8.4118329500000009</v>
      </c>
      <c r="P15" s="25">
        <v>7.5772826999999996</v>
      </c>
      <c r="Q15" s="25">
        <v>5.6889888150000001</v>
      </c>
      <c r="R15" s="25">
        <v>6.9485705049999993</v>
      </c>
      <c r="S15" s="25">
        <v>7.4713435199999987</v>
      </c>
      <c r="T15" s="25">
        <v>5.5397456350000001</v>
      </c>
      <c r="U15" s="25">
        <v>5.0964885749999986</v>
      </c>
      <c r="V15" s="25">
        <v>4.8131206879999997</v>
      </c>
      <c r="W15" s="25">
        <v>4.7041508019999991</v>
      </c>
      <c r="X15" s="25">
        <v>5.582271587000001</v>
      </c>
      <c r="Y15" s="25">
        <v>4.4797855931500008</v>
      </c>
      <c r="Z15" s="25">
        <v>4.2080980589000001</v>
      </c>
      <c r="AA15" s="25">
        <v>4.1760071454999999</v>
      </c>
      <c r="AB15" s="25">
        <v>3.7432441250999999</v>
      </c>
      <c r="AC15" s="25">
        <v>3.5017805998</v>
      </c>
      <c r="AD15" s="34">
        <f t="shared" si="0"/>
        <v>-6.4506486146839084E-2</v>
      </c>
      <c r="AE15" s="12">
        <f t="shared" si="1"/>
        <v>-0.161452440622985</v>
      </c>
      <c r="AF15" s="12">
        <f t="shared" ref="AF15:AH16" si="9">(Z15-$C15)/$C15</f>
        <v>0.38597036723698808</v>
      </c>
      <c r="AG15" s="12">
        <f t="shared" si="9"/>
        <v>0.37540097118028232</v>
      </c>
      <c r="AH15" s="12">
        <f t="shared" si="9"/>
        <v>0.23286704874902528</v>
      </c>
      <c r="AI15" s="12">
        <f t="shared" si="5"/>
        <v>0.15333912754800189</v>
      </c>
      <c r="AJ15" s="100"/>
      <c r="AK15" s="17"/>
    </row>
    <row r="16" spans="1:37" ht="15.75" x14ac:dyDescent="0.2">
      <c r="A16" s="90" t="s">
        <v>12</v>
      </c>
      <c r="B16" s="90"/>
      <c r="C16" s="27">
        <f t="shared" ref="C16:Z16" si="10">C10+C13+C14+C15</f>
        <v>28.090082735604511</v>
      </c>
      <c r="D16" s="27">
        <f t="shared" si="10"/>
        <v>30.137831266457926</v>
      </c>
      <c r="E16" s="27">
        <f t="shared" si="10"/>
        <v>19.290268833191831</v>
      </c>
      <c r="F16" s="27">
        <f t="shared" si="10"/>
        <v>22.41114565443818</v>
      </c>
      <c r="G16" s="27">
        <f t="shared" si="10"/>
        <v>20.376961120856134</v>
      </c>
      <c r="H16" s="27">
        <f t="shared" si="10"/>
        <v>20.553216184745033</v>
      </c>
      <c r="I16" s="27">
        <f t="shared" si="10"/>
        <v>21.904001868744139</v>
      </c>
      <c r="J16" s="27">
        <f t="shared" si="10"/>
        <v>22.687024392868651</v>
      </c>
      <c r="K16" s="27">
        <f t="shared" si="10"/>
        <v>27.581105076602128</v>
      </c>
      <c r="L16" s="27">
        <f t="shared" si="10"/>
        <v>25.223265498579703</v>
      </c>
      <c r="M16" s="27">
        <f t="shared" si="10"/>
        <v>22.143946106761526</v>
      </c>
      <c r="N16" s="27">
        <f t="shared" si="10"/>
        <v>26.871649051599334</v>
      </c>
      <c r="O16" s="27">
        <f t="shared" si="10"/>
        <v>26.969724988286885</v>
      </c>
      <c r="P16" s="27">
        <f t="shared" si="10"/>
        <v>26.085674763107207</v>
      </c>
      <c r="Q16" s="27">
        <f t="shared" si="10"/>
        <v>24.448836170947523</v>
      </c>
      <c r="R16" s="27">
        <f t="shared" si="10"/>
        <v>25.026734496538914</v>
      </c>
      <c r="S16" s="27">
        <f t="shared" si="10"/>
        <v>26.110293079868335</v>
      </c>
      <c r="T16" s="27">
        <f t="shared" si="10"/>
        <v>23.391494472306317</v>
      </c>
      <c r="U16" s="27">
        <f t="shared" si="10"/>
        <v>23.842354909796263</v>
      </c>
      <c r="V16" s="27">
        <f t="shared" si="10"/>
        <v>23.733997527189928</v>
      </c>
      <c r="W16" s="27">
        <f t="shared" si="10"/>
        <v>23.491679764233091</v>
      </c>
      <c r="X16" s="27">
        <f t="shared" si="10"/>
        <v>23.936039798744588</v>
      </c>
      <c r="Y16" s="27">
        <f t="shared" si="10"/>
        <v>22.771454065597943</v>
      </c>
      <c r="Z16" s="27">
        <f t="shared" si="10"/>
        <v>22.054938620898962</v>
      </c>
      <c r="AA16" s="27">
        <f>AA10+AA13+AA14+AA15</f>
        <v>20.677880661804735</v>
      </c>
      <c r="AB16" s="27">
        <f>AB10+AB13+AB14+AB15</f>
        <v>19.401310751717567</v>
      </c>
      <c r="AC16" s="27">
        <f>AC10+AC13+AC14+AC15</f>
        <v>19.069992502694333</v>
      </c>
      <c r="AD16" s="37">
        <f t="shared" si="0"/>
        <v>-1.7077106452403096E-2</v>
      </c>
      <c r="AE16" s="23">
        <f t="shared" si="1"/>
        <v>-7.7758847021514241E-2</v>
      </c>
      <c r="AF16" s="40">
        <f t="shared" si="9"/>
        <v>-0.21484963826952111</v>
      </c>
      <c r="AG16" s="40">
        <f t="shared" si="9"/>
        <v>-0.2638725611300789</v>
      </c>
      <c r="AH16" s="40">
        <f t="shared" si="9"/>
        <v>-0.30931813429206539</v>
      </c>
      <c r="AI16" s="23">
        <f>(AC16-C16)/C16</f>
        <v>-0.32111298203750421</v>
      </c>
      <c r="AJ16" s="101"/>
      <c r="AK16" s="17"/>
    </row>
    <row r="17" spans="1:37" x14ac:dyDescent="0.2">
      <c r="A17" s="7" t="s">
        <v>34</v>
      </c>
      <c r="B17" s="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9"/>
      <c r="AE17" s="16"/>
      <c r="AF17" s="16"/>
      <c r="AG17" s="16"/>
      <c r="AH17" s="16"/>
      <c r="AI17" s="16"/>
      <c r="AJ17" s="17"/>
      <c r="AK17" s="17"/>
    </row>
    <row r="18" spans="1:37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2"/>
      <c r="Z18" s="33"/>
      <c r="AA18" s="32"/>
      <c r="AB18" s="33"/>
      <c r="AC18" s="33"/>
      <c r="AD18" s="32"/>
      <c r="AE18" s="17"/>
      <c r="AF18" s="17"/>
      <c r="AG18" s="17"/>
      <c r="AH18" s="17"/>
      <c r="AI18" s="17"/>
      <c r="AJ18" s="17"/>
      <c r="AK18" s="17"/>
    </row>
    <row r="19" spans="1:37" ht="15.75" x14ac:dyDescent="0.25">
      <c r="A19" s="1" t="s">
        <v>42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9"/>
      <c r="AA19" s="30"/>
      <c r="AB19" s="30"/>
      <c r="AC19" s="30"/>
      <c r="AD19" s="31"/>
      <c r="AE19" s="17"/>
      <c r="AF19" s="17"/>
      <c r="AG19" s="17"/>
      <c r="AH19" s="17"/>
      <c r="AI19" s="17"/>
      <c r="AJ19" s="17"/>
      <c r="AK19" s="17"/>
    </row>
    <row r="20" spans="1:37" x14ac:dyDescent="0.2">
      <c r="A20" s="13"/>
      <c r="B20" s="1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5" customHeight="1" x14ac:dyDescent="0.2">
      <c r="A21" s="91" t="s">
        <v>1</v>
      </c>
      <c r="B21" s="91" t="s">
        <v>2</v>
      </c>
      <c r="C21" s="91" t="s">
        <v>8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">
      <c r="A22" s="91"/>
      <c r="B22" s="91"/>
      <c r="C22" s="15">
        <v>1990</v>
      </c>
      <c r="D22" s="15">
        <v>1991</v>
      </c>
      <c r="E22" s="15">
        <v>1992</v>
      </c>
      <c r="F22" s="15">
        <v>1993</v>
      </c>
      <c r="G22" s="15">
        <v>1994</v>
      </c>
      <c r="H22" s="15">
        <v>1995</v>
      </c>
      <c r="I22" s="15">
        <v>1996</v>
      </c>
      <c r="J22" s="15">
        <v>1997</v>
      </c>
      <c r="K22" s="15">
        <v>1998</v>
      </c>
      <c r="L22" s="15">
        <v>1999</v>
      </c>
      <c r="M22" s="15">
        <v>2000</v>
      </c>
      <c r="N22" s="15">
        <v>2001</v>
      </c>
      <c r="O22" s="15">
        <v>2002</v>
      </c>
      <c r="P22" s="15">
        <v>2003</v>
      </c>
      <c r="Q22" s="15">
        <v>2004</v>
      </c>
      <c r="R22" s="15">
        <v>2005</v>
      </c>
      <c r="S22" s="15">
        <v>2006</v>
      </c>
      <c r="T22" s="15">
        <v>2007</v>
      </c>
      <c r="U22" s="15">
        <v>2008</v>
      </c>
      <c r="V22" s="15">
        <v>2009</v>
      </c>
      <c r="W22" s="15">
        <v>2010</v>
      </c>
      <c r="X22" s="15">
        <v>2011</v>
      </c>
      <c r="Y22" s="15">
        <v>2012</v>
      </c>
      <c r="Z22" s="15">
        <v>2013</v>
      </c>
      <c r="AA22" s="15">
        <v>2014</v>
      </c>
      <c r="AB22" s="15">
        <v>2015</v>
      </c>
      <c r="AC22" s="15">
        <v>2016</v>
      </c>
      <c r="AD22" s="17"/>
      <c r="AE22" s="17"/>
      <c r="AF22" s="17"/>
      <c r="AG22" s="17"/>
      <c r="AH22" s="17"/>
      <c r="AI22" s="17"/>
      <c r="AJ22" s="17"/>
      <c r="AK22" s="17"/>
    </row>
    <row r="23" spans="1:37" x14ac:dyDescent="0.2">
      <c r="A23" s="79" t="s">
        <v>3</v>
      </c>
      <c r="B23" s="11" t="s">
        <v>9</v>
      </c>
      <c r="C23" s="12">
        <f t="shared" ref="C23:AB23" si="11">C5/C$16</f>
        <v>2.6917398543491296E-2</v>
      </c>
      <c r="D23" s="12">
        <f t="shared" si="11"/>
        <v>2.657576062091031E-2</v>
      </c>
      <c r="E23" s="12">
        <f t="shared" si="11"/>
        <v>2.7764413318275002E-2</v>
      </c>
      <c r="F23" s="12">
        <f t="shared" si="11"/>
        <v>2.2120290009241907E-2</v>
      </c>
      <c r="G23" s="12">
        <f t="shared" si="11"/>
        <v>1.9684010349648558E-2</v>
      </c>
      <c r="H23" s="12">
        <f t="shared" si="11"/>
        <v>1.5620791369785461E-2</v>
      </c>
      <c r="I23" s="12">
        <f t="shared" si="11"/>
        <v>1.4920377105443423E-2</v>
      </c>
      <c r="J23" s="12">
        <f t="shared" si="11"/>
        <v>1.3727804740135855E-2</v>
      </c>
      <c r="K23" s="12">
        <f t="shared" si="11"/>
        <v>1.2514782023466469E-2</v>
      </c>
      <c r="L23" s="12">
        <f t="shared" si="11"/>
        <v>1.0777558124474697E-2</v>
      </c>
      <c r="M23" s="12">
        <f t="shared" si="11"/>
        <v>1.2054019717763697E-2</v>
      </c>
      <c r="N23" s="12">
        <f t="shared" si="11"/>
        <v>1.3690643000493644E-2</v>
      </c>
      <c r="O23" s="12">
        <f t="shared" si="11"/>
        <v>1.6162837484969435E-2</v>
      </c>
      <c r="P23" s="12">
        <f t="shared" si="11"/>
        <v>1.8547521288744651E-2</v>
      </c>
      <c r="Q23" s="12">
        <f t="shared" si="11"/>
        <v>2.3401204212733163E-2</v>
      </c>
      <c r="R23" s="12">
        <f t="shared" si="11"/>
        <v>1.0154577977376121E-2</v>
      </c>
      <c r="S23" s="12">
        <f t="shared" si="11"/>
        <v>6.4337167070664496E-3</v>
      </c>
      <c r="T23" s="12">
        <f t="shared" si="11"/>
        <v>7.1029729655703519E-3</v>
      </c>
      <c r="U23" s="12">
        <f t="shared" si="11"/>
        <v>7.7752701320301567E-3</v>
      </c>
      <c r="V23" s="12">
        <f t="shared" si="11"/>
        <v>9.0509449223090434E-3</v>
      </c>
      <c r="W23" s="12">
        <f t="shared" si="11"/>
        <v>7.5663816064756974E-3</v>
      </c>
      <c r="X23" s="12">
        <f t="shared" si="11"/>
        <v>5.9769070470737E-3</v>
      </c>
      <c r="Y23" s="12">
        <f t="shared" si="11"/>
        <v>6.3372776659367551E-3</v>
      </c>
      <c r="Z23" s="12">
        <f t="shared" si="11"/>
        <v>4.6213116072203117E-3</v>
      </c>
      <c r="AA23" s="12">
        <f t="shared" si="11"/>
        <v>5.4044292745313261E-3</v>
      </c>
      <c r="AB23" s="12">
        <f t="shared" si="11"/>
        <v>6.9457289900505701E-3</v>
      </c>
      <c r="AC23" s="12">
        <f>AC5/AC$16</f>
        <v>6.7451617598378154E-3</v>
      </c>
      <c r="AD23" s="17"/>
      <c r="AE23" s="17"/>
      <c r="AF23" s="17"/>
      <c r="AG23" s="17"/>
      <c r="AH23" s="17"/>
      <c r="AI23" s="17"/>
      <c r="AJ23" s="17"/>
      <c r="AK23" s="17"/>
    </row>
    <row r="24" spans="1:37" ht="22.5" x14ac:dyDescent="0.2">
      <c r="A24" s="80"/>
      <c r="B24" s="11" t="s">
        <v>16</v>
      </c>
      <c r="C24" s="12">
        <f t="shared" ref="C24:AB24" si="12">C7/C$16</f>
        <v>3.859390008358117E-2</v>
      </c>
      <c r="D24" s="12">
        <f t="shared" si="12"/>
        <v>4.6576347895922306E-2</v>
      </c>
      <c r="E24" s="12">
        <f t="shared" si="12"/>
        <v>5.9364350127018906E-2</v>
      </c>
      <c r="F24" s="12">
        <f t="shared" si="12"/>
        <v>3.9236588542351472E-2</v>
      </c>
      <c r="G24" s="12">
        <f t="shared" si="12"/>
        <v>3.6145916619459352E-2</v>
      </c>
      <c r="H24" s="12">
        <f t="shared" si="12"/>
        <v>2.286324394538649E-2</v>
      </c>
      <c r="I24" s="12">
        <f t="shared" si="12"/>
        <v>2.0070627412909551E-2</v>
      </c>
      <c r="J24" s="12">
        <f t="shared" si="12"/>
        <v>1.8052566006208179E-2</v>
      </c>
      <c r="K24" s="12">
        <f t="shared" si="12"/>
        <v>1.5376222350731232E-2</v>
      </c>
      <c r="L24" s="12">
        <f t="shared" si="12"/>
        <v>1.467935808673735E-2</v>
      </c>
      <c r="M24" s="12">
        <f t="shared" si="12"/>
        <v>1.4273055753893539E-2</v>
      </c>
      <c r="N24" s="12">
        <f t="shared" si="12"/>
        <v>1.1849394231742453E-2</v>
      </c>
      <c r="O24" s="12">
        <f t="shared" si="12"/>
        <v>3.3229678256393128E-2</v>
      </c>
      <c r="P24" s="12">
        <f t="shared" si="12"/>
        <v>1.8548120322510957E-2</v>
      </c>
      <c r="Q24" s="12">
        <f t="shared" si="12"/>
        <v>1.9963112237608025E-2</v>
      </c>
      <c r="R24" s="12">
        <f t="shared" si="12"/>
        <v>1.1898071863010616E-2</v>
      </c>
      <c r="S24" s="12">
        <f t="shared" si="12"/>
        <v>8.4693387302632577E-3</v>
      </c>
      <c r="T24" s="12">
        <f t="shared" si="12"/>
        <v>1.3560484575944464E-6</v>
      </c>
      <c r="U24" s="12">
        <f t="shared" si="12"/>
        <v>6.9823692110979494E-3</v>
      </c>
      <c r="V24" s="12">
        <f t="shared" si="12"/>
        <v>5.7548709413411661E-3</v>
      </c>
      <c r="W24" s="12">
        <f t="shared" si="12"/>
        <v>6.2916249552054312E-3</v>
      </c>
      <c r="X24" s="12">
        <f t="shared" si="12"/>
        <v>7.0521959623159646E-3</v>
      </c>
      <c r="Y24" s="12">
        <f t="shared" si="12"/>
        <v>6.4829226659477756E-3</v>
      </c>
      <c r="Z24" s="12">
        <f t="shared" si="12"/>
        <v>5.5326900250668798E-3</v>
      </c>
      <c r="AA24" s="12">
        <f t="shared" si="12"/>
        <v>6.3293218398849521E-3</v>
      </c>
      <c r="AB24" s="12">
        <f t="shared" si="12"/>
        <v>5.1319368793160403E-3</v>
      </c>
      <c r="AC24" s="12">
        <f>AC7/AC$16</f>
        <v>5.5864750848149481E-3</v>
      </c>
      <c r="AD24" s="17"/>
      <c r="AE24" s="17"/>
      <c r="AF24" s="17"/>
      <c r="AG24" s="17"/>
      <c r="AH24" s="17"/>
      <c r="AI24" s="17"/>
      <c r="AJ24" s="17"/>
      <c r="AK24" s="17"/>
    </row>
    <row r="25" spans="1:37" ht="22.5" x14ac:dyDescent="0.2">
      <c r="A25" s="80"/>
      <c r="B25" s="11" t="s">
        <v>17</v>
      </c>
      <c r="C25" s="12">
        <f t="shared" ref="C25:AB25" si="13">C8/C$16</f>
        <v>0.61700075123068243</v>
      </c>
      <c r="D25" s="12">
        <f t="shared" si="13"/>
        <v>0.5949210376645413</v>
      </c>
      <c r="E25" s="12">
        <f t="shared" si="13"/>
        <v>0.50964610369161434</v>
      </c>
      <c r="F25" s="12">
        <f t="shared" si="13"/>
        <v>0.60029650234930221</v>
      </c>
      <c r="G25" s="12">
        <f t="shared" si="13"/>
        <v>0.62292793438213578</v>
      </c>
      <c r="H25" s="12">
        <f t="shared" si="13"/>
        <v>0.62867377464702567</v>
      </c>
      <c r="I25" s="12">
        <f t="shared" si="13"/>
        <v>0.65520442730051898</v>
      </c>
      <c r="J25" s="12">
        <f t="shared" si="13"/>
        <v>0.64932314370105548</v>
      </c>
      <c r="K25" s="12">
        <f t="shared" si="13"/>
        <v>0.54331909683751245</v>
      </c>
      <c r="L25" s="12">
        <f t="shared" si="13"/>
        <v>0.62171595707475003</v>
      </c>
      <c r="M25" s="12">
        <f t="shared" si="13"/>
        <v>0.72547908681437123</v>
      </c>
      <c r="N25" s="12">
        <f t="shared" si="13"/>
        <v>0.61075820722744956</v>
      </c>
      <c r="O25" s="12">
        <f t="shared" si="13"/>
        <v>0.60443065723064537</v>
      </c>
      <c r="P25" s="12">
        <f t="shared" si="13"/>
        <v>0.63679466032035092</v>
      </c>
      <c r="Q25" s="12">
        <f t="shared" si="13"/>
        <v>0.6868870396356852</v>
      </c>
      <c r="R25" s="12">
        <f t="shared" si="13"/>
        <v>0.67837516725755465</v>
      </c>
      <c r="S25" s="12">
        <f t="shared" si="13"/>
        <v>0.68184966156993343</v>
      </c>
      <c r="T25" s="12">
        <f t="shared" si="13"/>
        <v>0.73855511970187782</v>
      </c>
      <c r="U25" s="12">
        <f t="shared" si="13"/>
        <v>0.7522176612944842</v>
      </c>
      <c r="V25" s="12">
        <f t="shared" si="13"/>
        <v>0.76442664701617569</v>
      </c>
      <c r="W25" s="12">
        <f t="shared" si="13"/>
        <v>0.77059117022196366</v>
      </c>
      <c r="X25" s="12">
        <f t="shared" si="13"/>
        <v>0.73945010322586091</v>
      </c>
      <c r="Y25" s="12">
        <f t="shared" si="13"/>
        <v>0.77801508629900451</v>
      </c>
      <c r="Z25" s="12">
        <f t="shared" si="13"/>
        <v>0.77981969687744124</v>
      </c>
      <c r="AA25" s="12">
        <f t="shared" si="13"/>
        <v>0.77516901089422507</v>
      </c>
      <c r="AB25" s="12">
        <f t="shared" si="13"/>
        <v>0.78354432308931565</v>
      </c>
      <c r="AC25" s="12">
        <f>AC8/AC$16</f>
        <v>0.79207540579084579</v>
      </c>
      <c r="AD25" s="17"/>
      <c r="AE25" s="17"/>
      <c r="AF25" s="17"/>
      <c r="AG25" s="17"/>
      <c r="AH25" s="17"/>
      <c r="AI25" s="17"/>
      <c r="AJ25" s="17"/>
      <c r="AK25" s="17"/>
    </row>
    <row r="26" spans="1:37" ht="22.5" x14ac:dyDescent="0.2">
      <c r="A26" s="80"/>
      <c r="B26" s="11" t="s">
        <v>18</v>
      </c>
      <c r="C26" s="12">
        <f t="shared" ref="C26:AB26" si="14">C9/C$16</f>
        <v>0.18476787302710665</v>
      </c>
      <c r="D26" s="12">
        <f t="shared" si="14"/>
        <v>0.20020389138477127</v>
      </c>
      <c r="E26" s="12">
        <f t="shared" si="14"/>
        <v>0.12804444767584153</v>
      </c>
      <c r="F26" s="12">
        <f t="shared" si="14"/>
        <v>0.10488810626646766</v>
      </c>
      <c r="G26" s="12">
        <f t="shared" si="14"/>
        <v>0.11095806395126596</v>
      </c>
      <c r="H26" s="12">
        <f t="shared" si="14"/>
        <v>0.10100546217875307</v>
      </c>
      <c r="I26" s="12">
        <f t="shared" si="14"/>
        <v>7.5924760688278317E-2</v>
      </c>
      <c r="J26" s="12">
        <f t="shared" si="14"/>
        <v>5.4110908453286782E-2</v>
      </c>
      <c r="K26" s="12">
        <f t="shared" si="14"/>
        <v>4.0245334511330201E-2</v>
      </c>
      <c r="L26" s="12">
        <f t="shared" si="14"/>
        <v>3.5212728504563084E-2</v>
      </c>
      <c r="M26" s="12">
        <f t="shared" si="14"/>
        <v>3.090828060636459E-2</v>
      </c>
      <c r="N26" s="12">
        <f t="shared" si="14"/>
        <v>2.1850054638349582E-2</v>
      </c>
      <c r="O26" s="12">
        <f t="shared" si="14"/>
        <v>2.4882889992072822E-2</v>
      </c>
      <c r="P26" s="12">
        <f t="shared" si="14"/>
        <v>2.5839864451323483E-2</v>
      </c>
      <c r="Q26" s="12">
        <f t="shared" si="14"/>
        <v>2.6343368473520236E-2</v>
      </c>
      <c r="R26" s="12">
        <f t="shared" si="14"/>
        <v>1.1353980838379463E-2</v>
      </c>
      <c r="S26" s="12">
        <f t="shared" si="14"/>
        <v>7.3699520394928022E-3</v>
      </c>
      <c r="T26" s="12">
        <f t="shared" si="14"/>
        <v>5.9752957797634954E-3</v>
      </c>
      <c r="U26" s="12">
        <f t="shared" si="14"/>
        <v>5.6547983194743436E-3</v>
      </c>
      <c r="V26" s="12">
        <f t="shared" si="14"/>
        <v>6.7843829151476428E-3</v>
      </c>
      <c r="W26" s="12">
        <f t="shared" si="14"/>
        <v>5.4135028436009961E-3</v>
      </c>
      <c r="X26" s="12">
        <f t="shared" si="14"/>
        <v>5.5359245527883197E-3</v>
      </c>
      <c r="Y26" s="12">
        <f t="shared" si="14"/>
        <v>3.3601025349741975E-3</v>
      </c>
      <c r="Z26" s="12">
        <f t="shared" si="14"/>
        <v>2.3882928871930831E-3</v>
      </c>
      <c r="AA26" s="12">
        <f t="shared" si="14"/>
        <v>2.3658114773621704E-3</v>
      </c>
      <c r="AB26" s="12">
        <f t="shared" si="14"/>
        <v>2.0236512608801847E-3</v>
      </c>
      <c r="AC26" s="12">
        <f>AC9/AC$16</f>
        <v>2.3575221868283283E-3</v>
      </c>
      <c r="AD26" s="17"/>
      <c r="AE26" s="17"/>
      <c r="AF26" s="17"/>
      <c r="AG26" s="17"/>
      <c r="AH26" s="17"/>
      <c r="AI26" s="17"/>
      <c r="AJ26" s="17"/>
      <c r="AK26" s="17"/>
    </row>
    <row r="27" spans="1:37" x14ac:dyDescent="0.2">
      <c r="A27" s="81"/>
      <c r="B27" s="22" t="s">
        <v>11</v>
      </c>
      <c r="C27" s="19">
        <f t="shared" ref="C27:AB27" si="15">C10/C$16</f>
        <v>0.86921515748390721</v>
      </c>
      <c r="D27" s="19">
        <f t="shared" si="15"/>
        <v>0.87048381878447456</v>
      </c>
      <c r="E27" s="19">
        <f t="shared" si="15"/>
        <v>0.72601041796422416</v>
      </c>
      <c r="F27" s="19">
        <f t="shared" si="15"/>
        <v>0.7678276730877287</v>
      </c>
      <c r="G27" s="19">
        <f t="shared" si="15"/>
        <v>0.79072630167207181</v>
      </c>
      <c r="H27" s="19">
        <f t="shared" si="15"/>
        <v>0.76903297544379767</v>
      </c>
      <c r="I27" s="19">
        <f t="shared" si="15"/>
        <v>0.76707990754579802</v>
      </c>
      <c r="J27" s="19">
        <f t="shared" si="15"/>
        <v>0.73647240629708843</v>
      </c>
      <c r="K27" s="19">
        <f t="shared" si="15"/>
        <v>0.61276981380540207</v>
      </c>
      <c r="L27" s="19">
        <f t="shared" si="15"/>
        <v>0.68337110860372496</v>
      </c>
      <c r="M27" s="19">
        <f t="shared" si="15"/>
        <v>0.78391380365094787</v>
      </c>
      <c r="N27" s="19">
        <f t="shared" si="15"/>
        <v>0.65953636649681591</v>
      </c>
      <c r="O27" s="19">
        <f t="shared" si="15"/>
        <v>0.68007318925165006</v>
      </c>
      <c r="P27" s="19">
        <f t="shared" si="15"/>
        <v>0.70128176741942094</v>
      </c>
      <c r="Q27" s="19">
        <f t="shared" si="15"/>
        <v>0.75861397282375087</v>
      </c>
      <c r="R27" s="19">
        <f t="shared" si="15"/>
        <v>0.71387615507297608</v>
      </c>
      <c r="S27" s="19">
        <f t="shared" si="15"/>
        <v>0.70587517561035651</v>
      </c>
      <c r="T27" s="19">
        <f t="shared" si="15"/>
        <v>0.75279009649902229</v>
      </c>
      <c r="U27" s="19">
        <f t="shared" si="15"/>
        <v>0.77483937191687946</v>
      </c>
      <c r="V27" s="19">
        <f t="shared" si="15"/>
        <v>0.78803576611992532</v>
      </c>
      <c r="W27" s="19">
        <f t="shared" si="15"/>
        <v>0.79204267060762568</v>
      </c>
      <c r="X27" s="19">
        <f t="shared" si="15"/>
        <v>0.76016005703447231</v>
      </c>
      <c r="Y27" s="19">
        <f t="shared" si="15"/>
        <v>0.79633116318626163</v>
      </c>
      <c r="Z27" s="19">
        <f t="shared" si="15"/>
        <v>0.79469058549925709</v>
      </c>
      <c r="AA27" s="19">
        <f t="shared" si="15"/>
        <v>0.79133522822199565</v>
      </c>
      <c r="AB27" s="19">
        <f t="shared" si="15"/>
        <v>0.80013883980896217</v>
      </c>
      <c r="AC27" s="19">
        <f>AC10/AC$16</f>
        <v>0.80955137871291916</v>
      </c>
      <c r="AD27" s="17"/>
      <c r="AE27" s="17"/>
      <c r="AF27" s="17"/>
      <c r="AG27" s="17"/>
      <c r="AH27" s="17"/>
      <c r="AI27" s="17"/>
      <c r="AJ27" s="17"/>
      <c r="AK27" s="17"/>
    </row>
    <row r="28" spans="1:37" x14ac:dyDescent="0.2">
      <c r="A28" s="82" t="s">
        <v>40</v>
      </c>
      <c r="B28" s="83"/>
      <c r="C28" s="12">
        <f t="shared" ref="C28:AA28" si="16">C14/C$16</f>
        <v>1.1314007414028378E-2</v>
      </c>
      <c r="D28" s="12">
        <f t="shared" si="16"/>
        <v>8.3652962089987241E-3</v>
      </c>
      <c r="E28" s="12">
        <f t="shared" si="16"/>
        <v>6.0398593692332194E-3</v>
      </c>
      <c r="F28" s="12">
        <f t="shared" si="16"/>
        <v>3.1773474150572204E-3</v>
      </c>
      <c r="G28" s="12">
        <f t="shared" si="16"/>
        <v>2.5963071642424551E-3</v>
      </c>
      <c r="H28" s="12">
        <f t="shared" si="16"/>
        <v>2.5301034427483737E-3</v>
      </c>
      <c r="I28" s="12">
        <f t="shared" si="16"/>
        <v>2.1958882517418257E-3</v>
      </c>
      <c r="J28" s="12">
        <f t="shared" si="16"/>
        <v>2.7282501859173898E-3</v>
      </c>
      <c r="K28" s="12">
        <f t="shared" si="16"/>
        <v>2.7661329903837998E-3</v>
      </c>
      <c r="L28" s="12">
        <f t="shared" si="16"/>
        <v>2.7986186474422735E-3</v>
      </c>
      <c r="M28" s="12">
        <f t="shared" si="16"/>
        <v>3.1641091698378816E-3</v>
      </c>
      <c r="N28" s="12">
        <f t="shared" si="16"/>
        <v>2.7634489490134338E-3</v>
      </c>
      <c r="O28" s="12">
        <f t="shared" si="16"/>
        <v>1.9630532489928417E-3</v>
      </c>
      <c r="P28" s="12">
        <f t="shared" si="16"/>
        <v>1.8323081668870213E-3</v>
      </c>
      <c r="Q28" s="12">
        <f t="shared" si="16"/>
        <v>1.8196036848929435E-3</v>
      </c>
      <c r="R28" s="12">
        <f t="shared" si="16"/>
        <v>1.3644499693806428E-3</v>
      </c>
      <c r="S28" s="12">
        <f t="shared" si="16"/>
        <v>1.1633227472969126E-3</v>
      </c>
      <c r="T28" s="12">
        <f t="shared" si="16"/>
        <v>1.4669058355003366E-3</v>
      </c>
      <c r="U28" s="12">
        <f t="shared" si="16"/>
        <v>1.372907483100616E-3</v>
      </c>
      <c r="V28" s="12">
        <f t="shared" si="16"/>
        <v>5.8737183849578664E-4</v>
      </c>
      <c r="W28" s="12">
        <f t="shared" si="16"/>
        <v>7.1900337811162099E-5</v>
      </c>
      <c r="X28" s="12">
        <f t="shared" si="16"/>
        <v>3.7117389619171576E-4</v>
      </c>
      <c r="Y28" s="12">
        <f t="shared" si="16"/>
        <v>4.3492399540977407E-4</v>
      </c>
      <c r="Z28" s="12">
        <f t="shared" si="16"/>
        <v>3.9947727580848214E-4</v>
      </c>
      <c r="AA28" s="12">
        <f t="shared" si="16"/>
        <v>3.9386212770072074E-4</v>
      </c>
      <c r="AB28" s="12">
        <f>AB14/AB$16</f>
        <v>3.6060663475433663E-4</v>
      </c>
      <c r="AC28" s="12">
        <f>AC14/AC$16</f>
        <v>3.1087823955685303E-4</v>
      </c>
      <c r="AD28" s="17"/>
      <c r="AE28" s="17"/>
      <c r="AF28" s="17"/>
      <c r="AG28" s="17"/>
      <c r="AH28" s="17"/>
      <c r="AI28" s="17"/>
      <c r="AJ28" s="17"/>
      <c r="AK28" s="17"/>
    </row>
    <row r="29" spans="1:37" ht="15" customHeight="1" x14ac:dyDescent="0.2">
      <c r="A29" s="84" t="s">
        <v>0</v>
      </c>
      <c r="B29" s="84"/>
      <c r="C29" s="12">
        <f t="shared" ref="C29:AA29" si="17">C15/C$16</f>
        <v>0.10808835020483287</v>
      </c>
      <c r="D29" s="12">
        <f t="shared" si="17"/>
        <v>0.10561485568974205</v>
      </c>
      <c r="E29" s="12">
        <f t="shared" si="17"/>
        <v>0.25351718746408036</v>
      </c>
      <c r="F29" s="12">
        <f t="shared" si="17"/>
        <v>0.21936328139804742</v>
      </c>
      <c r="G29" s="12">
        <f t="shared" si="17"/>
        <v>0.19816740466611552</v>
      </c>
      <c r="H29" s="12">
        <f t="shared" si="17"/>
        <v>0.21738308544363552</v>
      </c>
      <c r="I29" s="12">
        <f t="shared" si="17"/>
        <v>0.22015722875263236</v>
      </c>
      <c r="J29" s="12">
        <f t="shared" si="17"/>
        <v>0.24879530573381062</v>
      </c>
      <c r="K29" s="12">
        <f t="shared" si="17"/>
        <v>0.37530180068394153</v>
      </c>
      <c r="L29" s="12">
        <f t="shared" si="17"/>
        <v>0.30458960599166263</v>
      </c>
      <c r="M29" s="12">
        <f t="shared" si="17"/>
        <v>0.19714413496820266</v>
      </c>
      <c r="N29" s="12">
        <f t="shared" si="17"/>
        <v>0.33151623418771153</v>
      </c>
      <c r="O29" s="12">
        <f t="shared" si="17"/>
        <v>0.31189909995942899</v>
      </c>
      <c r="P29" s="12">
        <f t="shared" si="17"/>
        <v>0.2904767758093994</v>
      </c>
      <c r="Q29" s="12">
        <f t="shared" si="17"/>
        <v>0.23268955525008622</v>
      </c>
      <c r="R29" s="12">
        <f t="shared" si="17"/>
        <v>0.27764591125386157</v>
      </c>
      <c r="S29" s="12">
        <f t="shared" si="17"/>
        <v>0.2861455249524022</v>
      </c>
      <c r="T29" s="12">
        <f t="shared" si="17"/>
        <v>0.23682734942646019</v>
      </c>
      <c r="U29" s="12">
        <f t="shared" si="17"/>
        <v>0.21375776823563561</v>
      </c>
      <c r="V29" s="12">
        <f t="shared" si="17"/>
        <v>0.2027943536475908</v>
      </c>
      <c r="W29" s="12">
        <f t="shared" si="17"/>
        <v>0.20024752802744375</v>
      </c>
      <c r="X29" s="12">
        <f t="shared" si="17"/>
        <v>0.2332161725137499</v>
      </c>
      <c r="Y29" s="12">
        <f t="shared" si="17"/>
        <v>0.1967281307660477</v>
      </c>
      <c r="Z29" s="12">
        <f t="shared" si="17"/>
        <v>0.19080071503406784</v>
      </c>
      <c r="AA29" s="12">
        <f t="shared" si="17"/>
        <v>0.20195527838661606</v>
      </c>
      <c r="AB29" s="12">
        <f>AB15/AB$16</f>
        <v>0.19293769235507022</v>
      </c>
      <c r="AC29" s="12">
        <f>AC15/AC$16</f>
        <v>0.18362779111241107</v>
      </c>
      <c r="AD29" s="17"/>
      <c r="AE29" s="17"/>
      <c r="AF29" s="17"/>
      <c r="AG29" s="17"/>
      <c r="AH29" s="17"/>
      <c r="AI29" s="17"/>
      <c r="AJ29" s="17"/>
      <c r="AK29" s="17"/>
    </row>
    <row r="30" spans="1:37" ht="15.75" x14ac:dyDescent="0.2">
      <c r="A30" s="85" t="s">
        <v>12</v>
      </c>
      <c r="B30" s="85"/>
      <c r="C30" s="23">
        <f t="shared" ref="C30:AB30" si="18">C16/C$16</f>
        <v>1</v>
      </c>
      <c r="D30" s="23">
        <f t="shared" si="18"/>
        <v>1</v>
      </c>
      <c r="E30" s="23">
        <f t="shared" si="18"/>
        <v>1</v>
      </c>
      <c r="F30" s="23">
        <f t="shared" si="18"/>
        <v>1</v>
      </c>
      <c r="G30" s="23">
        <f t="shared" si="18"/>
        <v>1</v>
      </c>
      <c r="H30" s="23">
        <f t="shared" si="18"/>
        <v>1</v>
      </c>
      <c r="I30" s="23">
        <f t="shared" si="18"/>
        <v>1</v>
      </c>
      <c r="J30" s="23">
        <f t="shared" si="18"/>
        <v>1</v>
      </c>
      <c r="K30" s="23">
        <f t="shared" si="18"/>
        <v>1</v>
      </c>
      <c r="L30" s="23">
        <f t="shared" si="18"/>
        <v>1</v>
      </c>
      <c r="M30" s="23">
        <f t="shared" si="18"/>
        <v>1</v>
      </c>
      <c r="N30" s="23">
        <f t="shared" si="18"/>
        <v>1</v>
      </c>
      <c r="O30" s="23">
        <f t="shared" si="18"/>
        <v>1</v>
      </c>
      <c r="P30" s="23">
        <f t="shared" si="18"/>
        <v>1</v>
      </c>
      <c r="Q30" s="23">
        <f t="shared" si="18"/>
        <v>1</v>
      </c>
      <c r="R30" s="23">
        <f t="shared" si="18"/>
        <v>1</v>
      </c>
      <c r="S30" s="23">
        <f t="shared" si="18"/>
        <v>1</v>
      </c>
      <c r="T30" s="23">
        <f t="shared" si="18"/>
        <v>1</v>
      </c>
      <c r="U30" s="23">
        <f t="shared" si="18"/>
        <v>1</v>
      </c>
      <c r="V30" s="23">
        <f t="shared" si="18"/>
        <v>1</v>
      </c>
      <c r="W30" s="23">
        <f t="shared" si="18"/>
        <v>1</v>
      </c>
      <c r="X30" s="23">
        <f t="shared" si="18"/>
        <v>1</v>
      </c>
      <c r="Y30" s="23">
        <f t="shared" si="18"/>
        <v>1</v>
      </c>
      <c r="Z30" s="23">
        <f t="shared" si="18"/>
        <v>1</v>
      </c>
      <c r="AA30" s="23">
        <f t="shared" si="18"/>
        <v>1</v>
      </c>
      <c r="AB30" s="23">
        <f t="shared" si="18"/>
        <v>1</v>
      </c>
      <c r="AC30" s="23">
        <f>AC16/AC$16</f>
        <v>1</v>
      </c>
      <c r="AD30" s="17"/>
      <c r="AE30" s="17"/>
      <c r="AF30" s="17"/>
      <c r="AG30" s="17"/>
      <c r="AH30" s="17"/>
      <c r="AI30" s="17"/>
      <c r="AJ30" s="17"/>
      <c r="AK30" s="17"/>
    </row>
    <row r="31" spans="1:37" x14ac:dyDescent="0.2">
      <c r="A31" s="13"/>
      <c r="B31" s="1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</sheetData>
  <mergeCells count="18">
    <mergeCell ref="C21:AC21"/>
    <mergeCell ref="A3:A4"/>
    <mergeCell ref="B3:B4"/>
    <mergeCell ref="AJ3:AJ4"/>
    <mergeCell ref="C3:AC3"/>
    <mergeCell ref="AD3:AI3"/>
    <mergeCell ref="AJ5:AJ16"/>
    <mergeCell ref="A5:A10"/>
    <mergeCell ref="A23:A27"/>
    <mergeCell ref="A28:B28"/>
    <mergeCell ref="A29:B29"/>
    <mergeCell ref="A30:B30"/>
    <mergeCell ref="A11:A13"/>
    <mergeCell ref="A14:B14"/>
    <mergeCell ref="A15:B15"/>
    <mergeCell ref="A16:B16"/>
    <mergeCell ref="A21:A22"/>
    <mergeCell ref="B21:B2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selection activeCell="G10" sqref="G10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0" width="10.85546875" customWidth="1"/>
    <col min="31" max="35" width="10.7109375" customWidth="1"/>
  </cols>
  <sheetData>
    <row r="1" spans="1:36" ht="15.75" x14ac:dyDescent="0.25">
      <c r="A1" s="1" t="s">
        <v>19</v>
      </c>
    </row>
    <row r="2" spans="1:36" x14ac:dyDescent="0.2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4.1" customHeight="1" x14ac:dyDescent="0.2">
      <c r="A3" s="92" t="s">
        <v>1</v>
      </c>
      <c r="B3" s="92" t="s">
        <v>2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/>
      <c r="AC3" s="14"/>
      <c r="AD3" s="98" t="s">
        <v>5</v>
      </c>
      <c r="AE3" s="98"/>
      <c r="AF3" s="98"/>
      <c r="AG3" s="98"/>
      <c r="AH3" s="98"/>
      <c r="AI3" s="98"/>
      <c r="AJ3" s="17"/>
    </row>
    <row r="4" spans="1:36" x14ac:dyDescent="0.2">
      <c r="A4" s="92"/>
      <c r="B4" s="92"/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42" t="s">
        <v>50</v>
      </c>
      <c r="AE4" s="42" t="s">
        <v>51</v>
      </c>
      <c r="AF4" s="42" t="s">
        <v>23</v>
      </c>
      <c r="AG4" s="42" t="s">
        <v>24</v>
      </c>
      <c r="AH4" s="42" t="s">
        <v>25</v>
      </c>
      <c r="AI4" s="42" t="s">
        <v>52</v>
      </c>
      <c r="AJ4" s="17"/>
    </row>
    <row r="5" spans="1:36" x14ac:dyDescent="0.2">
      <c r="A5" s="102" t="s">
        <v>3</v>
      </c>
      <c r="B5" s="9" t="s">
        <v>9</v>
      </c>
      <c r="C5" s="25">
        <v>7.755679502347089E-2</v>
      </c>
      <c r="D5" s="25">
        <v>6.5761611167935011E-2</v>
      </c>
      <c r="E5" s="25">
        <v>4.8225468728341395E-2</v>
      </c>
      <c r="F5" s="25">
        <v>4.4169328772177767E-2</v>
      </c>
      <c r="G5" s="25">
        <v>2.7789148023937987E-2</v>
      </c>
      <c r="H5" s="25">
        <v>1.8870953360000001E-2</v>
      </c>
      <c r="I5" s="25">
        <v>1.5845054099999995E-2</v>
      </c>
      <c r="J5" s="25">
        <v>1.5414793000000001E-2</v>
      </c>
      <c r="K5" s="25">
        <v>1.5428721620000002E-2</v>
      </c>
      <c r="L5" s="25">
        <v>1.5923313620000001E-2</v>
      </c>
      <c r="M5" s="25">
        <v>1.3825819420000001E-2</v>
      </c>
      <c r="N5" s="25">
        <v>1.5711164820000005E-2</v>
      </c>
      <c r="O5" s="25">
        <v>1.5171289940000001E-2</v>
      </c>
      <c r="P5" s="25">
        <v>1.7117123520000003E-2</v>
      </c>
      <c r="Q5" s="25">
        <v>1.825437178E-2</v>
      </c>
      <c r="R5" s="25">
        <v>7.000816836166707E-3</v>
      </c>
      <c r="S5" s="25">
        <v>3.9384925327139693E-3</v>
      </c>
      <c r="T5" s="25">
        <v>5.6912386098134796E-3</v>
      </c>
      <c r="U5" s="25">
        <v>3.8033552153060213E-3</v>
      </c>
      <c r="V5" s="25">
        <v>4.05379201691219E-3</v>
      </c>
      <c r="W5" s="25">
        <v>2.9981347913606684E-3</v>
      </c>
      <c r="X5" s="25">
        <v>2.6275411190905041E-3</v>
      </c>
      <c r="Y5" s="25">
        <v>2.0284118777690193E-3</v>
      </c>
      <c r="Z5" s="25">
        <v>2.3931115633008676E-3</v>
      </c>
      <c r="AA5" s="25">
        <v>2.1920253589394908E-3</v>
      </c>
      <c r="AB5" s="25">
        <v>2.3132736446100223E-3</v>
      </c>
      <c r="AC5" s="25">
        <v>2.1381351337471126E-3</v>
      </c>
      <c r="AD5" s="34">
        <f t="shared" ref="AD5:AD10" si="0">(AC5-AB5)/AB5</f>
        <v>-7.5710243477241118E-2</v>
      </c>
      <c r="AE5" s="12">
        <f>(AC5-AA5)/AA5</f>
        <v>-2.4584672331733646E-2</v>
      </c>
      <c r="AF5" s="12">
        <f t="shared" ref="AF5:AF15" si="1">(Z5-$C5)/$C5</f>
        <v>-0.96914375377970885</v>
      </c>
      <c r="AG5" s="12">
        <f t="shared" ref="AG5:AG15" si="2">(AA5-$C5)/$C5</f>
        <v>-0.97173651440500963</v>
      </c>
      <c r="AH5" s="12">
        <f t="shared" ref="AH5:AI15" si="3">(AB5-$C5)/$C5</f>
        <v>-0.97017316607900106</v>
      </c>
      <c r="AI5" s="12">
        <f t="shared" si="3"/>
        <v>-0.97243136293731514</v>
      </c>
      <c r="AJ5" s="17"/>
    </row>
    <row r="6" spans="1:36" ht="22.5" x14ac:dyDescent="0.2">
      <c r="A6" s="103"/>
      <c r="B6" s="9" t="s">
        <v>10</v>
      </c>
      <c r="C6" s="25">
        <v>5.1400407999999999E-5</v>
      </c>
      <c r="D6" s="25">
        <v>4.7963278000000002E-5</v>
      </c>
      <c r="E6" s="25">
        <v>2.0590000000000001E-5</v>
      </c>
      <c r="F6" s="25">
        <v>4.1317432999999995E-5</v>
      </c>
      <c r="G6" s="25">
        <v>3.3222151999999997E-5</v>
      </c>
      <c r="H6" s="25">
        <v>3.4797742000000002E-5</v>
      </c>
      <c r="I6" s="25">
        <v>4.9585792999999996E-5</v>
      </c>
      <c r="J6" s="25">
        <v>6.3829278000000002E-5</v>
      </c>
      <c r="K6" s="25">
        <v>7.7446675000000003E-5</v>
      </c>
      <c r="L6" s="25">
        <v>5.0597034000000003E-5</v>
      </c>
      <c r="M6" s="25">
        <v>6.5090257000000005E-5</v>
      </c>
      <c r="N6" s="25">
        <v>8.1748937E-5</v>
      </c>
      <c r="O6" s="25">
        <v>7.4147731999999996E-5</v>
      </c>
      <c r="P6" s="25">
        <v>7.7017817999999996E-5</v>
      </c>
      <c r="Q6" s="25">
        <v>9.3275183999999987E-5</v>
      </c>
      <c r="R6" s="25">
        <v>1.0172125E-4</v>
      </c>
      <c r="S6" s="25">
        <v>8.6293395999999999E-5</v>
      </c>
      <c r="T6" s="25">
        <v>7.9782249999999993E-5</v>
      </c>
      <c r="U6" s="25">
        <v>9.8079395999999997E-5</v>
      </c>
      <c r="V6" s="25">
        <v>9.0879121999999982E-5</v>
      </c>
      <c r="W6" s="25">
        <v>9.3174852999999979E-5</v>
      </c>
      <c r="X6" s="25">
        <v>9.3336770000000002E-5</v>
      </c>
      <c r="Y6" s="25">
        <v>8.4070041999999995E-5</v>
      </c>
      <c r="Z6" s="25">
        <v>8.9927024921687863E-5</v>
      </c>
      <c r="AA6" s="25">
        <v>8.4463479958159988E-5</v>
      </c>
      <c r="AB6" s="25">
        <v>9.0687730148651007E-5</v>
      </c>
      <c r="AC6" s="25">
        <v>9.8529546222034635E-5</v>
      </c>
      <c r="AD6" s="34">
        <f t="shared" si="0"/>
        <v>8.6470529811802505E-2</v>
      </c>
      <c r="AE6" s="12">
        <f t="shared" ref="AE6:AE15" si="4">(AC6-AA6)/AA6</f>
        <v>0.16653429708132372</v>
      </c>
      <c r="AF6" s="12">
        <f t="shared" si="1"/>
        <v>0.74953912664833067</v>
      </c>
      <c r="AG6" s="12">
        <f t="shared" si="2"/>
        <v>0.64324532128538725</v>
      </c>
      <c r="AH6" s="12">
        <f t="shared" si="3"/>
        <v>0.76433872175977691</v>
      </c>
      <c r="AI6" s="12">
        <f t="shared" si="3"/>
        <v>0.91690202579782321</v>
      </c>
      <c r="AJ6" s="17"/>
    </row>
    <row r="7" spans="1:36" ht="26.65" customHeight="1" x14ac:dyDescent="0.2">
      <c r="A7" s="103"/>
      <c r="B7" s="9" t="s">
        <v>16</v>
      </c>
      <c r="C7" s="25">
        <v>0.19563559666758418</v>
      </c>
      <c r="D7" s="25">
        <v>0.27744632894045435</v>
      </c>
      <c r="E7" s="25">
        <v>0.26082674229836245</v>
      </c>
      <c r="F7" s="25">
        <v>0.18546522573875351</v>
      </c>
      <c r="G7" s="25">
        <v>0.14884957397495149</v>
      </c>
      <c r="H7" s="25">
        <v>8.8601753209072667E-2</v>
      </c>
      <c r="I7" s="25">
        <v>8.3487949700417452E-2</v>
      </c>
      <c r="J7" s="25">
        <v>7.688804910615113E-2</v>
      </c>
      <c r="K7" s="25">
        <v>8.0649689491641668E-2</v>
      </c>
      <c r="L7" s="25">
        <v>7.1457664743242347E-2</v>
      </c>
      <c r="M7" s="25">
        <v>5.7766365016889878E-2</v>
      </c>
      <c r="N7" s="25">
        <v>5.2912849025338896E-2</v>
      </c>
      <c r="O7" s="25">
        <v>0.18186016104548633</v>
      </c>
      <c r="P7" s="25">
        <v>7.1465258324137318E-2</v>
      </c>
      <c r="Q7" s="25">
        <v>7.0828176601390319E-2</v>
      </c>
      <c r="R7" s="25">
        <v>5.3166674390361331E-2</v>
      </c>
      <c r="S7" s="25">
        <v>4.2735509565549661E-2</v>
      </c>
      <c r="T7" s="25">
        <v>3.7946140896140644E-2</v>
      </c>
      <c r="U7" s="25">
        <v>3.0048813921331213E-2</v>
      </c>
      <c r="V7" s="25">
        <v>2.466706891346401E-2</v>
      </c>
      <c r="W7" s="25">
        <v>2.8126700447230289E-2</v>
      </c>
      <c r="X7" s="25">
        <v>3.3908603663553749E-2</v>
      </c>
      <c r="Y7" s="25">
        <v>2.8836403366276547E-2</v>
      </c>
      <c r="Z7" s="25">
        <v>2.4608742712752228E-2</v>
      </c>
      <c r="AA7" s="25">
        <v>2.6905425484960291E-2</v>
      </c>
      <c r="AB7" s="25">
        <v>1.8867999884265935E-2</v>
      </c>
      <c r="AC7" s="25">
        <v>2.0651942072634061E-2</v>
      </c>
      <c r="AD7" s="34">
        <f t="shared" si="0"/>
        <v>9.4548558369229166E-2</v>
      </c>
      <c r="AE7" s="12">
        <f t="shared" si="4"/>
        <v>-0.23242462438744291</v>
      </c>
      <c r="AF7" s="12">
        <f t="shared" si="1"/>
        <v>-0.87421132384937905</v>
      </c>
      <c r="AG7" s="12">
        <f t="shared" si="2"/>
        <v>-0.86247172833951657</v>
      </c>
      <c r="AH7" s="12">
        <f t="shared" si="3"/>
        <v>-0.90355538457387363</v>
      </c>
      <c r="AI7" s="12">
        <f t="shared" si="3"/>
        <v>-0.89443668522285857</v>
      </c>
      <c r="AJ7" s="17"/>
    </row>
    <row r="8" spans="1:36" x14ac:dyDescent="0.2">
      <c r="A8" s="103"/>
      <c r="B8" s="8" t="s">
        <v>17</v>
      </c>
      <c r="C8" s="25">
        <v>5.0935985927200003</v>
      </c>
      <c r="D8" s="25">
        <v>5.3100441422399998</v>
      </c>
      <c r="E8" s="25">
        <v>2.3130298600800003</v>
      </c>
      <c r="F8" s="25">
        <v>2.8332487439200005</v>
      </c>
      <c r="G8" s="25">
        <v>2.5434247716800007</v>
      </c>
      <c r="H8" s="25">
        <v>2.4541671639999998</v>
      </c>
      <c r="I8" s="25">
        <v>2.8007021650400006</v>
      </c>
      <c r="J8" s="25">
        <v>2.8867869942400004</v>
      </c>
      <c r="K8" s="25">
        <v>2.7802669819199997</v>
      </c>
      <c r="L8" s="25">
        <v>2.9035496302400006</v>
      </c>
      <c r="M8" s="25">
        <v>2.9067218392800003</v>
      </c>
      <c r="N8" s="25">
        <v>2.9681428448800005</v>
      </c>
      <c r="O8" s="25">
        <v>2.9841919464000002</v>
      </c>
      <c r="P8" s="25">
        <v>3.0704368590400009</v>
      </c>
      <c r="Q8" s="25">
        <v>3.0864710365600003</v>
      </c>
      <c r="R8" s="25">
        <v>3.1595024840000008</v>
      </c>
      <c r="S8" s="25">
        <v>3.3620643633600005</v>
      </c>
      <c r="T8" s="25">
        <v>3.2909073033600009</v>
      </c>
      <c r="U8" s="25">
        <v>3.4185339223200004</v>
      </c>
      <c r="V8" s="25">
        <v>3.4330579620000008</v>
      </c>
      <c r="W8" s="25">
        <v>3.5334571121600002</v>
      </c>
      <c r="X8" s="25">
        <v>3.4764019943200002</v>
      </c>
      <c r="Y8" s="25">
        <v>3.4790822293599999</v>
      </c>
      <c r="Z8" s="25">
        <v>3.4026017343200006</v>
      </c>
      <c r="AA8" s="25">
        <v>3.1365422485600005</v>
      </c>
      <c r="AB8" s="25">
        <v>2.9083682447200001</v>
      </c>
      <c r="AC8" s="25">
        <v>2.9187277044000006</v>
      </c>
      <c r="AD8" s="34">
        <f t="shared" si="0"/>
        <v>3.5619491097138769E-3</v>
      </c>
      <c r="AE8" s="12">
        <f t="shared" si="4"/>
        <v>-6.9444160766525445E-2</v>
      </c>
      <c r="AF8" s="12">
        <f t="shared" si="1"/>
        <v>-0.33198471132312002</v>
      </c>
      <c r="AG8" s="12">
        <f t="shared" si="2"/>
        <v>-0.38421880101763661</v>
      </c>
      <c r="AH8" s="12">
        <f t="shared" si="3"/>
        <v>-0.42901502900586425</v>
      </c>
      <c r="AI8" s="12">
        <f t="shared" si="3"/>
        <v>-0.42698120959677166</v>
      </c>
      <c r="AJ8" s="17"/>
    </row>
    <row r="9" spans="1:36" ht="24.75" customHeight="1" x14ac:dyDescent="0.2">
      <c r="A9" s="103"/>
      <c r="B9" s="9" t="s">
        <v>18</v>
      </c>
      <c r="C9" s="25">
        <v>1.2542867378462235</v>
      </c>
      <c r="D9" s="25">
        <v>1.4621049217903541</v>
      </c>
      <c r="E9" s="25">
        <v>0.60375685285200265</v>
      </c>
      <c r="F9" s="25">
        <v>0.57634983781266336</v>
      </c>
      <c r="G9" s="25">
        <v>0.54585047105520412</v>
      </c>
      <c r="H9" s="25">
        <v>0.50851662573999989</v>
      </c>
      <c r="I9" s="25">
        <v>0.39651795350000002</v>
      </c>
      <c r="J9" s="25">
        <v>0.29000083308000002</v>
      </c>
      <c r="K9" s="25">
        <v>0.2600316719600001</v>
      </c>
      <c r="L9" s="25">
        <v>0.19893056976000001</v>
      </c>
      <c r="M9" s="25">
        <v>0.15018424464000002</v>
      </c>
      <c r="N9" s="25">
        <v>0.12535508386000005</v>
      </c>
      <c r="O9" s="25">
        <v>0.14634641510000002</v>
      </c>
      <c r="P9" s="25">
        <v>0.14796379962</v>
      </c>
      <c r="Q9" s="25">
        <v>0.14394768354000001</v>
      </c>
      <c r="R9" s="25">
        <v>6.489573069526261E-2</v>
      </c>
      <c r="S9" s="25">
        <v>4.5012333804070048E-2</v>
      </c>
      <c r="T9" s="25">
        <v>3.1845392252456473E-2</v>
      </c>
      <c r="U9" s="25">
        <v>2.9966247097365565E-2</v>
      </c>
      <c r="V9" s="25">
        <v>3.6384957181730342E-2</v>
      </c>
      <c r="W9" s="25">
        <v>2.8598742557407349E-2</v>
      </c>
      <c r="X9" s="25">
        <v>3.0084089623966439E-2</v>
      </c>
      <c r="Y9" s="25">
        <v>1.6900580970358989E-2</v>
      </c>
      <c r="Z9" s="25">
        <v>1.1873817180316925E-2</v>
      </c>
      <c r="AA9" s="25">
        <v>1.0879601896525174E-2</v>
      </c>
      <c r="AB9" s="25">
        <v>8.5995373232926348E-3</v>
      </c>
      <c r="AC9" s="25">
        <v>1.0008768273402073E-2</v>
      </c>
      <c r="AD9" s="34">
        <f t="shared" si="0"/>
        <v>0.16387288026443086</v>
      </c>
      <c r="AE9" s="12">
        <f t="shared" si="4"/>
        <v>-8.0042783863372435E-2</v>
      </c>
      <c r="AF9" s="12">
        <f t="shared" si="1"/>
        <v>-0.9905334108844156</v>
      </c>
      <c r="AG9" s="12">
        <f t="shared" si="2"/>
        <v>-0.99132606479184582</v>
      </c>
      <c r="AH9" s="12">
        <f t="shared" si="3"/>
        <v>-0.99314388244424945</v>
      </c>
      <c r="AI9" s="12">
        <f t="shared" si="3"/>
        <v>-0.99202035071295702</v>
      </c>
      <c r="AJ9" s="17"/>
    </row>
    <row r="10" spans="1:36" x14ac:dyDescent="0.2">
      <c r="A10" s="104"/>
      <c r="B10" s="10" t="s">
        <v>11</v>
      </c>
      <c r="C10" s="26">
        <f>SUM(C5:C9)</f>
        <v>6.6211291226652786</v>
      </c>
      <c r="D10" s="26">
        <f t="shared" ref="D10:AB10" si="5">SUM(D5:D9)</f>
        <v>7.1154049674167439</v>
      </c>
      <c r="E10" s="26">
        <f t="shared" si="5"/>
        <v>3.225859513958707</v>
      </c>
      <c r="F10" s="26">
        <f t="shared" si="5"/>
        <v>3.6392744536765949</v>
      </c>
      <c r="G10" s="26">
        <f t="shared" si="5"/>
        <v>3.2659471868860948</v>
      </c>
      <c r="H10" s="26">
        <f t="shared" si="5"/>
        <v>3.0701912940510723</v>
      </c>
      <c r="I10" s="26">
        <f t="shared" si="5"/>
        <v>3.2966027081334182</v>
      </c>
      <c r="J10" s="26">
        <f t="shared" si="5"/>
        <v>3.2691544987041516</v>
      </c>
      <c r="K10" s="26">
        <f t="shared" si="5"/>
        <v>3.1364545116666416</v>
      </c>
      <c r="L10" s="26">
        <f t="shared" si="5"/>
        <v>3.1899117753972428</v>
      </c>
      <c r="M10" s="26">
        <f t="shared" si="5"/>
        <v>3.1285633586138903</v>
      </c>
      <c r="N10" s="26">
        <f t="shared" si="5"/>
        <v>3.1622036915223397</v>
      </c>
      <c r="O10" s="26">
        <f t="shared" si="5"/>
        <v>3.3276439602174865</v>
      </c>
      <c r="P10" s="26">
        <f t="shared" si="5"/>
        <v>3.3070600583221381</v>
      </c>
      <c r="Q10" s="26">
        <f t="shared" si="5"/>
        <v>3.3195945436653904</v>
      </c>
      <c r="R10" s="26">
        <f t="shared" si="5"/>
        <v>3.2846674271717911</v>
      </c>
      <c r="S10" s="26">
        <f t="shared" si="5"/>
        <v>3.4538369926583341</v>
      </c>
      <c r="T10" s="26">
        <f t="shared" si="5"/>
        <v>3.3664698573684113</v>
      </c>
      <c r="U10" s="26">
        <f t="shared" si="5"/>
        <v>3.4824504179500031</v>
      </c>
      <c r="V10" s="26">
        <f t="shared" si="5"/>
        <v>3.4982546592341075</v>
      </c>
      <c r="W10" s="26">
        <f t="shared" si="5"/>
        <v>3.5932738648089986</v>
      </c>
      <c r="X10" s="26">
        <f t="shared" si="5"/>
        <v>3.5431155654966111</v>
      </c>
      <c r="Y10" s="26">
        <f t="shared" si="5"/>
        <v>3.5269316956164047</v>
      </c>
      <c r="Z10" s="26">
        <f t="shared" si="5"/>
        <v>3.4415673328012923</v>
      </c>
      <c r="AA10" s="26">
        <f t="shared" si="5"/>
        <v>3.1766037647803835</v>
      </c>
      <c r="AB10" s="26">
        <f t="shared" si="5"/>
        <v>2.9382397433023173</v>
      </c>
      <c r="AC10" s="26">
        <f>SUM(AC5:AC9)</f>
        <v>2.9516250794260062</v>
      </c>
      <c r="AD10" s="35">
        <f t="shared" si="0"/>
        <v>4.5555629537040255E-3</v>
      </c>
      <c r="AE10" s="24">
        <f t="shared" si="4"/>
        <v>-7.0823653818193916E-2</v>
      </c>
      <c r="AF10" s="24">
        <f t="shared" si="1"/>
        <v>-0.4802144363836362</v>
      </c>
      <c r="AG10" s="24">
        <f t="shared" si="2"/>
        <v>-0.52023231900034761</v>
      </c>
      <c r="AH10" s="24">
        <f t="shared" si="3"/>
        <v>-0.55623282843945598</v>
      </c>
      <c r="AI10" s="24">
        <f t="shared" si="3"/>
        <v>-0.55421121915262472</v>
      </c>
      <c r="AJ10" s="17"/>
    </row>
    <row r="11" spans="1:36" ht="20.45" customHeight="1" x14ac:dyDescent="0.2">
      <c r="A11" s="86" t="s">
        <v>14</v>
      </c>
      <c r="B11" s="8" t="s">
        <v>6</v>
      </c>
      <c r="C11" s="25">
        <v>1.0223749999999998E-2</v>
      </c>
      <c r="D11" s="25">
        <v>1.3256119999999998E-2</v>
      </c>
      <c r="E11" s="25">
        <v>7.4352389999999997E-3</v>
      </c>
      <c r="F11" s="25">
        <v>6.0853619999999995E-3</v>
      </c>
      <c r="G11" s="25">
        <v>5.087674999999999E-3</v>
      </c>
      <c r="H11" s="25">
        <v>5.8807913575722381E-3</v>
      </c>
      <c r="I11" s="25">
        <v>6.0941734999999993E-3</v>
      </c>
      <c r="J11" s="25">
        <v>8.9804168999999996E-3</v>
      </c>
      <c r="K11" s="25">
        <v>9.6902306000000004E-3</v>
      </c>
      <c r="L11" s="25">
        <v>1.0400044299999999E-2</v>
      </c>
      <c r="M11" s="25">
        <v>5.6812372863985971E-3</v>
      </c>
      <c r="N11" s="25">
        <v>6.2437707000000007E-3</v>
      </c>
      <c r="O11" s="25">
        <v>6.555364299999999E-3</v>
      </c>
      <c r="P11" s="25">
        <v>6.8323906999999996E-3</v>
      </c>
      <c r="Q11" s="25">
        <v>8.8886587000000013E-3</v>
      </c>
      <c r="R11" s="25">
        <v>1.00795872E-2</v>
      </c>
      <c r="S11" s="25">
        <v>1.01285127E-2</v>
      </c>
      <c r="T11" s="25">
        <v>1.7199547471178665E-2</v>
      </c>
      <c r="U11" s="25">
        <v>1.7562773699999999E-2</v>
      </c>
      <c r="V11" s="25">
        <v>1.31008184E-2</v>
      </c>
      <c r="W11" s="25">
        <v>1.4041137E-2</v>
      </c>
      <c r="X11" s="25">
        <v>1.2871450600000001E-2</v>
      </c>
      <c r="Y11" s="25">
        <v>1.237660857690677E-2</v>
      </c>
      <c r="Z11" s="25">
        <v>1.2372978417197341E-2</v>
      </c>
      <c r="AA11" s="25">
        <v>1.2372385874426546E-2</v>
      </c>
      <c r="AB11" s="25">
        <v>1.2063076227565884E-2</v>
      </c>
      <c r="AC11" s="25">
        <v>1.1761499321876735E-2</v>
      </c>
      <c r="AD11" s="34">
        <f t="shared" ref="AD11:AD15" si="6">(AC11-AB11)/AB11</f>
        <v>-2.5000000000000099E-2</v>
      </c>
      <c r="AE11" s="12">
        <f t="shared" si="4"/>
        <v>-4.9375000000000037E-2</v>
      </c>
      <c r="AF11" s="12">
        <f t="shared" si="1"/>
        <v>0.21021918740162293</v>
      </c>
      <c r="AG11" s="12">
        <f t="shared" si="2"/>
        <v>0.21016122992312491</v>
      </c>
      <c r="AH11" s="12">
        <f t="shared" si="3"/>
        <v>0.17990719917504686</v>
      </c>
      <c r="AI11" s="12">
        <f t="shared" si="3"/>
        <v>0.15040951919567058</v>
      </c>
      <c r="AJ11" s="17"/>
    </row>
    <row r="12" spans="1:36" ht="20.45" customHeight="1" x14ac:dyDescent="0.2">
      <c r="A12" s="87"/>
      <c r="B12" s="8" t="s">
        <v>13</v>
      </c>
      <c r="C12" s="25">
        <v>3.5131708027686965E-3</v>
      </c>
      <c r="D12" s="25">
        <v>3.6621069984596813E-3</v>
      </c>
      <c r="E12" s="25">
        <v>3.4832979720955497E-3</v>
      </c>
      <c r="F12" s="25">
        <v>3.423637789460636E-3</v>
      </c>
      <c r="G12" s="25">
        <v>3.6325535382364551E-3</v>
      </c>
      <c r="H12" s="25">
        <v>2.3517726054616958E-3</v>
      </c>
      <c r="I12" s="25">
        <v>2.5666097939308062E-3</v>
      </c>
      <c r="J12" s="25">
        <v>2.4807900139990667E-3</v>
      </c>
      <c r="K12" s="25">
        <v>2.3632930471301911E-3</v>
      </c>
      <c r="L12" s="25">
        <v>2.089894073728418E-3</v>
      </c>
      <c r="M12" s="25">
        <v>2.181278029215067E-3</v>
      </c>
      <c r="N12" s="25">
        <v>1.942093327111526E-3</v>
      </c>
      <c r="O12" s="25">
        <v>2.1030923938404108E-3</v>
      </c>
      <c r="P12" s="25">
        <v>2.3062916472235185E-3</v>
      </c>
      <c r="Q12" s="25">
        <v>2.3350891273915073E-3</v>
      </c>
      <c r="R12" s="25">
        <v>2.3599892673821744E-3</v>
      </c>
      <c r="S12" s="25">
        <v>2.2766878208119457E-3</v>
      </c>
      <c r="T12" s="25">
        <v>2.330788614092394E-3</v>
      </c>
      <c r="U12" s="25">
        <v>2.3652879141390576E-3</v>
      </c>
      <c r="V12" s="25">
        <v>1.8284895006999533E-3</v>
      </c>
      <c r="W12" s="25">
        <v>1.9596873541763882E-3</v>
      </c>
      <c r="X12" s="25">
        <v>2.001789547363509E-3</v>
      </c>
      <c r="Y12" s="25">
        <v>1.8804904339710686E-3</v>
      </c>
      <c r="Z12" s="25">
        <v>1.7361908539430704E-3</v>
      </c>
      <c r="AA12" s="25">
        <v>1.813290713952403E-3</v>
      </c>
      <c r="AB12" s="25">
        <v>1.6968912739150723E-3</v>
      </c>
      <c r="AC12" s="25">
        <v>1.5163687021128396E-3</v>
      </c>
      <c r="AD12" s="34">
        <f t="shared" si="6"/>
        <v>-0.10638428906863936</v>
      </c>
      <c r="AE12" s="12">
        <f t="shared" si="4"/>
        <v>-0.16374760514400191</v>
      </c>
      <c r="AF12" s="12">
        <f t="shared" si="1"/>
        <v>-0.50580516820451915</v>
      </c>
      <c r="AG12" s="12">
        <f t="shared" si="2"/>
        <v>-0.48385922127003733</v>
      </c>
      <c r="AH12" s="12">
        <f t="shared" si="3"/>
        <v>-0.51699152441499041</v>
      </c>
      <c r="AI12" s="12">
        <f t="shared" si="3"/>
        <v>-0.56837603770422884</v>
      </c>
      <c r="AJ12" s="17"/>
    </row>
    <row r="13" spans="1:36" s="6" customFormat="1" ht="22.15" customHeight="1" x14ac:dyDescent="0.2">
      <c r="A13" s="88"/>
      <c r="B13" s="10" t="s">
        <v>11</v>
      </c>
      <c r="C13" s="26">
        <f>SUM(C11:C12)</f>
        <v>1.3736920802768695E-2</v>
      </c>
      <c r="D13" s="26">
        <f t="shared" ref="D13:AC13" si="7">SUM(D11:D12)</f>
        <v>1.6918226998459678E-2</v>
      </c>
      <c r="E13" s="26">
        <f t="shared" si="7"/>
        <v>1.0918536972095549E-2</v>
      </c>
      <c r="F13" s="26">
        <f t="shared" si="7"/>
        <v>9.5089997894606364E-3</v>
      </c>
      <c r="G13" s="26">
        <f t="shared" si="7"/>
        <v>8.7202285382364537E-3</v>
      </c>
      <c r="H13" s="26">
        <f t="shared" si="7"/>
        <v>8.2325639630339339E-3</v>
      </c>
      <c r="I13" s="26">
        <f t="shared" si="7"/>
        <v>8.6607832939308051E-3</v>
      </c>
      <c r="J13" s="26">
        <f t="shared" si="7"/>
        <v>1.1461206913999065E-2</v>
      </c>
      <c r="K13" s="26">
        <f t="shared" si="7"/>
        <v>1.2053523647130191E-2</v>
      </c>
      <c r="L13" s="26">
        <f t="shared" si="7"/>
        <v>1.2489938373728417E-2</v>
      </c>
      <c r="M13" s="26">
        <f t="shared" si="7"/>
        <v>7.8625153156136642E-3</v>
      </c>
      <c r="N13" s="26">
        <f t="shared" si="7"/>
        <v>8.1858640271115259E-3</v>
      </c>
      <c r="O13" s="26">
        <f t="shared" si="7"/>
        <v>8.6584566938404106E-3</v>
      </c>
      <c r="P13" s="26">
        <f t="shared" si="7"/>
        <v>9.1386823472235177E-3</v>
      </c>
      <c r="Q13" s="26">
        <f t="shared" si="7"/>
        <v>1.1223747827391509E-2</v>
      </c>
      <c r="R13" s="26">
        <f t="shared" si="7"/>
        <v>1.2439576467382175E-2</v>
      </c>
      <c r="S13" s="26">
        <f t="shared" si="7"/>
        <v>1.2405200520811946E-2</v>
      </c>
      <c r="T13" s="26">
        <f t="shared" si="7"/>
        <v>1.953033608527106E-2</v>
      </c>
      <c r="U13" s="26">
        <f t="shared" si="7"/>
        <v>1.9928061614139056E-2</v>
      </c>
      <c r="V13" s="26">
        <f t="shared" si="7"/>
        <v>1.4929307900699953E-2</v>
      </c>
      <c r="W13" s="26">
        <f t="shared" si="7"/>
        <v>1.600082435417639E-2</v>
      </c>
      <c r="X13" s="26">
        <f t="shared" si="7"/>
        <v>1.487324014736351E-2</v>
      </c>
      <c r="Y13" s="26">
        <f t="shared" si="7"/>
        <v>1.4257099010877839E-2</v>
      </c>
      <c r="Z13" s="26">
        <f t="shared" si="7"/>
        <v>1.4109169271140412E-2</v>
      </c>
      <c r="AA13" s="26">
        <f t="shared" si="7"/>
        <v>1.4185676588378949E-2</v>
      </c>
      <c r="AB13" s="26">
        <f t="shared" si="7"/>
        <v>1.3759967501480955E-2</v>
      </c>
      <c r="AC13" s="26">
        <f t="shared" si="7"/>
        <v>1.3277868023989574E-2</v>
      </c>
      <c r="AD13" s="35">
        <f t="shared" si="6"/>
        <v>-3.5036381985603812E-2</v>
      </c>
      <c r="AE13" s="24">
        <f t="shared" si="4"/>
        <v>-6.3994731497901275E-2</v>
      </c>
      <c r="AF13" s="24">
        <f t="shared" si="1"/>
        <v>2.7098392260999977E-2</v>
      </c>
      <c r="AG13" s="24">
        <f t="shared" si="2"/>
        <v>3.2667858543656079E-2</v>
      </c>
      <c r="AH13" s="24">
        <f t="shared" si="3"/>
        <v>1.6777194134813208E-3</v>
      </c>
      <c r="AI13" s="24">
        <f t="shared" si="3"/>
        <v>-3.3417443790357888E-2</v>
      </c>
      <c r="AJ13" s="18"/>
    </row>
    <row r="14" spans="1:36" x14ac:dyDescent="0.2">
      <c r="A14" s="89" t="s">
        <v>0</v>
      </c>
      <c r="B14" s="89"/>
      <c r="C14" s="25">
        <v>6.3600000000000004E-9</v>
      </c>
      <c r="D14" s="25">
        <v>6.3600000000000004E-9</v>
      </c>
      <c r="E14" s="25">
        <v>1.6332215999999998E-7</v>
      </c>
      <c r="F14" s="25">
        <v>1.5377658E-7</v>
      </c>
      <c r="G14" s="25">
        <v>2.4550649999999997E-8</v>
      </c>
      <c r="H14" s="25">
        <v>3.5931000000000001E-11</v>
      </c>
      <c r="I14" s="25">
        <v>1.8228000000000004E-11</v>
      </c>
      <c r="J14" s="25">
        <v>1.8228000000000004E-11</v>
      </c>
      <c r="K14" s="25">
        <v>1.2213599999999997E-10</v>
      </c>
      <c r="L14" s="25">
        <v>4.2587999999999994E-11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2.3759999999999999E-10</v>
      </c>
      <c r="Y14" s="25">
        <v>2.8175399999999998E-9</v>
      </c>
      <c r="Z14" s="25">
        <v>4.1936399999999996E-9</v>
      </c>
      <c r="AA14" s="25">
        <v>5.484599999999999E-9</v>
      </c>
      <c r="AB14" s="25">
        <v>6.9339599999999999E-9</v>
      </c>
      <c r="AC14" s="25">
        <v>6.9339599999999999E-9</v>
      </c>
      <c r="AD14" s="34">
        <f t="shared" si="6"/>
        <v>0</v>
      </c>
      <c r="AE14" s="12">
        <f t="shared" si="4"/>
        <v>0.26425992779783414</v>
      </c>
      <c r="AF14" s="12">
        <f t="shared" si="1"/>
        <v>-0.34062264150943405</v>
      </c>
      <c r="AG14" s="12">
        <f t="shared" si="2"/>
        <v>-0.13764150943396247</v>
      </c>
      <c r="AH14" s="12">
        <f t="shared" si="3"/>
        <v>9.0245283018867847E-2</v>
      </c>
      <c r="AI14" s="12">
        <f t="shared" si="3"/>
        <v>9.0245283018867847E-2</v>
      </c>
      <c r="AJ14" s="17"/>
    </row>
    <row r="15" spans="1:36" ht="15.75" x14ac:dyDescent="0.2">
      <c r="A15" s="90" t="s">
        <v>12</v>
      </c>
      <c r="B15" s="90"/>
      <c r="C15" s="43">
        <f t="shared" ref="C15:AA15" si="8">C10+C13+C14</f>
        <v>6.6348660498280472</v>
      </c>
      <c r="D15" s="43">
        <f t="shared" si="8"/>
        <v>7.1323232007752031</v>
      </c>
      <c r="E15" s="43">
        <f t="shared" si="8"/>
        <v>3.2367782142529622</v>
      </c>
      <c r="F15" s="43">
        <f t="shared" si="8"/>
        <v>3.6487836072426356</v>
      </c>
      <c r="G15" s="43">
        <f t="shared" si="8"/>
        <v>3.2746674399749813</v>
      </c>
      <c r="H15" s="43">
        <f t="shared" si="8"/>
        <v>3.0784238580500372</v>
      </c>
      <c r="I15" s="43">
        <f t="shared" si="8"/>
        <v>3.3052634914455772</v>
      </c>
      <c r="J15" s="43">
        <f t="shared" si="8"/>
        <v>3.2806157056363787</v>
      </c>
      <c r="K15" s="43">
        <f t="shared" si="8"/>
        <v>3.1485080354359076</v>
      </c>
      <c r="L15" s="43">
        <f t="shared" si="8"/>
        <v>3.2024017138135594</v>
      </c>
      <c r="M15" s="43">
        <f t="shared" si="8"/>
        <v>3.1364258739295039</v>
      </c>
      <c r="N15" s="43">
        <f t="shared" si="8"/>
        <v>3.1703895555494515</v>
      </c>
      <c r="O15" s="43">
        <f t="shared" si="8"/>
        <v>3.3363024169113271</v>
      </c>
      <c r="P15" s="43">
        <f t="shared" si="8"/>
        <v>3.3161987406693618</v>
      </c>
      <c r="Q15" s="43">
        <f t="shared" si="8"/>
        <v>3.3308182914927817</v>
      </c>
      <c r="R15" s="43">
        <f t="shared" si="8"/>
        <v>3.2971070036391734</v>
      </c>
      <c r="S15" s="43">
        <f t="shared" si="8"/>
        <v>3.4662421931791458</v>
      </c>
      <c r="T15" s="43">
        <f t="shared" si="8"/>
        <v>3.3860001934536825</v>
      </c>
      <c r="U15" s="43">
        <f t="shared" si="8"/>
        <v>3.5023784795641419</v>
      </c>
      <c r="V15" s="43">
        <f t="shared" si="8"/>
        <v>3.5131839671348075</v>
      </c>
      <c r="W15" s="43">
        <f t="shared" si="8"/>
        <v>3.6092746891631751</v>
      </c>
      <c r="X15" s="43">
        <f t="shared" si="8"/>
        <v>3.5579888058815747</v>
      </c>
      <c r="Y15" s="43">
        <f t="shared" si="8"/>
        <v>3.5411887974448226</v>
      </c>
      <c r="Z15" s="43">
        <f t="shared" si="8"/>
        <v>3.455676506266073</v>
      </c>
      <c r="AA15" s="43">
        <f t="shared" si="8"/>
        <v>3.1907894468533624</v>
      </c>
      <c r="AB15" s="43">
        <f>AB10+AB13+AB14</f>
        <v>2.9519997177377584</v>
      </c>
      <c r="AC15" s="43">
        <f>AC10+AC13+AC14</f>
        <v>2.9649029543839558</v>
      </c>
      <c r="AD15" s="37">
        <f t="shared" si="6"/>
        <v>4.3710155419952774E-3</v>
      </c>
      <c r="AE15" s="23">
        <f t="shared" si="4"/>
        <v>-7.0793293080547035E-2</v>
      </c>
      <c r="AF15" s="23">
        <f t="shared" si="1"/>
        <v>-0.47916408857182097</v>
      </c>
      <c r="AG15" s="23">
        <f t="shared" si="2"/>
        <v>-0.5190875862616614</v>
      </c>
      <c r="AH15" s="23">
        <f t="shared" si="3"/>
        <v>-0.55507772190604154</v>
      </c>
      <c r="AI15" s="23">
        <f t="shared" si="3"/>
        <v>-0.55313295971351284</v>
      </c>
      <c r="AJ15" s="17"/>
    </row>
    <row r="16" spans="1:36" x14ac:dyDescent="0.2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17"/>
      <c r="AF16" s="17"/>
      <c r="AG16" s="17"/>
      <c r="AH16" s="17"/>
      <c r="AI16" s="17"/>
      <c r="AJ16" s="17"/>
    </row>
    <row r="17" spans="1:36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5.75" x14ac:dyDescent="0.25">
      <c r="A18" s="1" t="s">
        <v>20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5" customHeight="1" x14ac:dyDescent="0.2">
      <c r="A20" s="92" t="s">
        <v>1</v>
      </c>
      <c r="B20" s="92" t="s">
        <v>2</v>
      </c>
      <c r="C20" s="91" t="s">
        <v>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7"/>
      <c r="AE20" s="17"/>
      <c r="AF20" s="17"/>
      <c r="AG20" s="17"/>
      <c r="AH20" s="17"/>
      <c r="AI20" s="17"/>
      <c r="AJ20" s="17"/>
    </row>
    <row r="21" spans="1:36" x14ac:dyDescent="0.2">
      <c r="A21" s="92"/>
      <c r="B21" s="92"/>
      <c r="C21" s="15">
        <v>1990</v>
      </c>
      <c r="D21" s="15">
        <v>1991</v>
      </c>
      <c r="E21" s="15">
        <v>1992</v>
      </c>
      <c r="F21" s="15">
        <v>1993</v>
      </c>
      <c r="G21" s="15">
        <v>1994</v>
      </c>
      <c r="H21" s="15">
        <v>1995</v>
      </c>
      <c r="I21" s="15">
        <v>1996</v>
      </c>
      <c r="J21" s="15">
        <v>1997</v>
      </c>
      <c r="K21" s="15">
        <v>1998</v>
      </c>
      <c r="L21" s="15">
        <v>1999</v>
      </c>
      <c r="M21" s="15">
        <v>2000</v>
      </c>
      <c r="N21" s="15">
        <v>2001</v>
      </c>
      <c r="O21" s="15">
        <v>2002</v>
      </c>
      <c r="P21" s="15">
        <v>2003</v>
      </c>
      <c r="Q21" s="15">
        <v>2004</v>
      </c>
      <c r="R21" s="15">
        <v>2005</v>
      </c>
      <c r="S21" s="15">
        <v>2006</v>
      </c>
      <c r="T21" s="15">
        <v>2007</v>
      </c>
      <c r="U21" s="15">
        <v>2008</v>
      </c>
      <c r="V21" s="15">
        <v>2009</v>
      </c>
      <c r="W21" s="15">
        <v>2010</v>
      </c>
      <c r="X21" s="15">
        <v>2011</v>
      </c>
      <c r="Y21" s="15">
        <v>2012</v>
      </c>
      <c r="Z21" s="15">
        <v>2013</v>
      </c>
      <c r="AA21" s="15">
        <v>2014</v>
      </c>
      <c r="AB21" s="15">
        <v>2015</v>
      </c>
      <c r="AC21" s="15">
        <v>2016</v>
      </c>
      <c r="AD21" s="17"/>
      <c r="AE21" s="17"/>
      <c r="AF21" s="17"/>
      <c r="AG21" s="17"/>
      <c r="AH21" s="17"/>
      <c r="AI21" s="17"/>
      <c r="AJ21" s="17"/>
    </row>
    <row r="22" spans="1:36" x14ac:dyDescent="0.2">
      <c r="A22" s="102" t="s">
        <v>3</v>
      </c>
      <c r="B22" s="9" t="s">
        <v>9</v>
      </c>
      <c r="C22" s="12">
        <f t="shared" ref="C22:AB22" si="9">C5/C$15</f>
        <v>1.1689278192056476E-2</v>
      </c>
      <c r="D22" s="12">
        <f t="shared" si="9"/>
        <v>9.2202231049747525E-3</v>
      </c>
      <c r="E22" s="12">
        <f t="shared" si="9"/>
        <v>1.4899219389201085E-2</v>
      </c>
      <c r="F22" s="12">
        <f t="shared" si="9"/>
        <v>1.2105220129937021E-2</v>
      </c>
      <c r="G22" s="12">
        <f t="shared" si="9"/>
        <v>8.4860977590293252E-3</v>
      </c>
      <c r="H22" s="12">
        <f t="shared" si="9"/>
        <v>6.1300698767171747E-3</v>
      </c>
      <c r="I22" s="12">
        <f t="shared" si="9"/>
        <v>4.7938853108107473E-3</v>
      </c>
      <c r="J22" s="12">
        <f t="shared" si="9"/>
        <v>4.6987499857164211E-3</v>
      </c>
      <c r="K22" s="12">
        <f t="shared" si="9"/>
        <v>4.9003278525423591E-3</v>
      </c>
      <c r="L22" s="12">
        <f t="shared" si="9"/>
        <v>4.9723036155379227E-3</v>
      </c>
      <c r="M22" s="12">
        <f t="shared" si="9"/>
        <v>4.408144804225256E-3</v>
      </c>
      <c r="N22" s="12">
        <f t="shared" si="9"/>
        <v>4.9555944292395153E-3</v>
      </c>
      <c r="O22" s="12">
        <f t="shared" si="9"/>
        <v>4.547336555313003E-3</v>
      </c>
      <c r="P22" s="12">
        <f t="shared" si="9"/>
        <v>5.1616699898224365E-3</v>
      </c>
      <c r="Q22" s="12">
        <f t="shared" si="9"/>
        <v>5.4804465997509849E-3</v>
      </c>
      <c r="R22" s="12">
        <f t="shared" si="9"/>
        <v>2.12332108980375E-3</v>
      </c>
      <c r="S22" s="12">
        <f t="shared" si="9"/>
        <v>1.136242741624955E-3</v>
      </c>
      <c r="T22" s="12">
        <f t="shared" si="9"/>
        <v>1.6808146144872129E-3</v>
      </c>
      <c r="U22" s="12">
        <f t="shared" si="9"/>
        <v>1.0859349546309841E-3</v>
      </c>
      <c r="V22" s="12">
        <f t="shared" si="9"/>
        <v>1.1538798010108983E-3</v>
      </c>
      <c r="W22" s="12">
        <f t="shared" si="9"/>
        <v>8.3067514932087317E-4</v>
      </c>
      <c r="X22" s="12">
        <f t="shared" si="9"/>
        <v>7.3849055251298617E-4</v>
      </c>
      <c r="Y22" s="12">
        <f t="shared" si="9"/>
        <v>5.7280534695937097E-4</v>
      </c>
      <c r="Z22" s="12">
        <f t="shared" si="9"/>
        <v>6.925160844660984E-4</v>
      </c>
      <c r="AA22" s="12">
        <f t="shared" si="9"/>
        <v>6.8698527290830314E-4</v>
      </c>
      <c r="AB22" s="12">
        <f t="shared" si="9"/>
        <v>7.836293583329951E-4</v>
      </c>
      <c r="AC22" s="12">
        <f t="shared" ref="AC22" si="10">AC5/AC$15</f>
        <v>7.2114843778803273E-4</v>
      </c>
      <c r="AD22" s="17"/>
      <c r="AE22" s="17"/>
      <c r="AF22" s="17"/>
      <c r="AG22" s="17"/>
      <c r="AH22" s="17"/>
      <c r="AI22" s="17"/>
      <c r="AJ22" s="17"/>
    </row>
    <row r="23" spans="1:36" ht="22.5" x14ac:dyDescent="0.2">
      <c r="A23" s="103"/>
      <c r="B23" s="9" t="s">
        <v>10</v>
      </c>
      <c r="C23" s="12">
        <f t="shared" ref="C23:AB23" si="11">C6/C$15</f>
        <v>7.7470151792035232E-6</v>
      </c>
      <c r="D23" s="12">
        <f t="shared" si="11"/>
        <v>6.7247762965630795E-6</v>
      </c>
      <c r="E23" s="12">
        <f t="shared" si="11"/>
        <v>6.3612637743708078E-6</v>
      </c>
      <c r="F23" s="12">
        <f t="shared" si="11"/>
        <v>1.1323618347217728E-5</v>
      </c>
      <c r="G23" s="12">
        <f t="shared" si="11"/>
        <v>1.0145198744289532E-5</v>
      </c>
      <c r="H23" s="12">
        <f t="shared" si="11"/>
        <v>1.1303752700916857E-5</v>
      </c>
      <c r="I23" s="12">
        <f t="shared" si="11"/>
        <v>1.5002069616638444E-5</v>
      </c>
      <c r="J23" s="12">
        <f t="shared" si="11"/>
        <v>1.9456493453450167E-5</v>
      </c>
      <c r="K23" s="12">
        <f t="shared" si="11"/>
        <v>2.4597896568263829E-5</v>
      </c>
      <c r="L23" s="12">
        <f t="shared" si="11"/>
        <v>1.5799714877040474E-5</v>
      </c>
      <c r="M23" s="12">
        <f t="shared" si="11"/>
        <v>2.0753003455634358E-5</v>
      </c>
      <c r="N23" s="12">
        <f t="shared" si="11"/>
        <v>2.5785139512873623E-5</v>
      </c>
      <c r="O23" s="12">
        <f t="shared" si="11"/>
        <v>2.2224523659532125E-5</v>
      </c>
      <c r="P23" s="12">
        <f t="shared" si="11"/>
        <v>2.3224729282797522E-5</v>
      </c>
      <c r="Q23" s="12">
        <f t="shared" si="11"/>
        <v>2.8003684331334868E-5</v>
      </c>
      <c r="R23" s="12">
        <f t="shared" si="11"/>
        <v>3.085166780687598E-5</v>
      </c>
      <c r="S23" s="12">
        <f t="shared" si="11"/>
        <v>2.4895374065265177E-5</v>
      </c>
      <c r="T23" s="12">
        <f t="shared" si="11"/>
        <v>2.3562387903653066E-5</v>
      </c>
      <c r="U23" s="12">
        <f t="shared" si="11"/>
        <v>2.8003654251611782E-5</v>
      </c>
      <c r="V23" s="12">
        <f t="shared" si="11"/>
        <v>2.5868022526049738E-5</v>
      </c>
      <c r="W23" s="12">
        <f t="shared" si="11"/>
        <v>2.5815395342381918E-5</v>
      </c>
      <c r="X23" s="12">
        <f t="shared" si="11"/>
        <v>2.6233013956004742E-5</v>
      </c>
      <c r="Y23" s="12">
        <f t="shared" si="11"/>
        <v>2.3740626893618748E-5</v>
      </c>
      <c r="Z23" s="12">
        <f t="shared" si="11"/>
        <v>2.6022987035570582E-5</v>
      </c>
      <c r="AA23" s="12">
        <f t="shared" si="11"/>
        <v>2.6471028992983139E-5</v>
      </c>
      <c r="AB23" s="12">
        <f t="shared" si="11"/>
        <v>3.072077873305111E-5</v>
      </c>
      <c r="AC23" s="12">
        <f t="shared" ref="AC23" si="12">AC6/AC$15</f>
        <v>3.3231963318174437E-5</v>
      </c>
      <c r="AD23" s="17"/>
      <c r="AE23" s="17"/>
      <c r="AF23" s="17"/>
      <c r="AG23" s="17"/>
      <c r="AH23" s="17"/>
      <c r="AI23" s="17"/>
      <c r="AJ23" s="17"/>
    </row>
    <row r="24" spans="1:36" ht="22.5" x14ac:dyDescent="0.2">
      <c r="A24" s="103"/>
      <c r="B24" s="9" t="s">
        <v>16</v>
      </c>
      <c r="C24" s="12">
        <f t="shared" ref="C24:AB24" si="13">C7/C$15</f>
        <v>2.9485990402572541E-2</v>
      </c>
      <c r="D24" s="12">
        <f t="shared" si="13"/>
        <v>3.8899853684462735E-2</v>
      </c>
      <c r="E24" s="12">
        <f t="shared" si="13"/>
        <v>8.0582210158801501E-2</v>
      </c>
      <c r="F24" s="12">
        <f t="shared" si="13"/>
        <v>5.0829329908908601E-2</v>
      </c>
      <c r="G24" s="12">
        <f t="shared" si="13"/>
        <v>4.5454867311988396E-2</v>
      </c>
      <c r="H24" s="12">
        <f t="shared" si="13"/>
        <v>2.8781531489687578E-2</v>
      </c>
      <c r="I24" s="12">
        <f t="shared" si="13"/>
        <v>2.5259090513205497E-2</v>
      </c>
      <c r="J24" s="12">
        <f t="shared" si="13"/>
        <v>2.3437078891639419E-2</v>
      </c>
      <c r="K24" s="12">
        <f t="shared" si="13"/>
        <v>2.5615208404724876E-2</v>
      </c>
      <c r="L24" s="12">
        <f t="shared" si="13"/>
        <v>2.2313772952034631E-2</v>
      </c>
      <c r="M24" s="12">
        <f t="shared" si="13"/>
        <v>1.8417895827557592E-2</v>
      </c>
      <c r="N24" s="12">
        <f t="shared" si="13"/>
        <v>1.6689699514282154E-2</v>
      </c>
      <c r="O24" s="12">
        <f t="shared" si="13"/>
        <v>5.4509495339408812E-2</v>
      </c>
      <c r="P24" s="12">
        <f t="shared" si="13"/>
        <v>2.1550354460876591E-2</v>
      </c>
      <c r="Q24" s="12">
        <f t="shared" si="13"/>
        <v>2.1264497310553396E-2</v>
      </c>
      <c r="R24" s="12">
        <f t="shared" si="13"/>
        <v>1.6125249902923609E-2</v>
      </c>
      <c r="S24" s="12">
        <f t="shared" si="13"/>
        <v>1.2329060459088631E-2</v>
      </c>
      <c r="T24" s="12">
        <f t="shared" si="13"/>
        <v>1.1206774580079395E-2</v>
      </c>
      <c r="U24" s="12">
        <f t="shared" si="13"/>
        <v>8.5795450425079928E-3</v>
      </c>
      <c r="V24" s="12">
        <f t="shared" si="13"/>
        <v>7.0212858604103631E-3</v>
      </c>
      <c r="W24" s="12">
        <f t="shared" si="13"/>
        <v>7.7928954899665944E-3</v>
      </c>
      <c r="X24" s="12">
        <f t="shared" si="13"/>
        <v>9.5302727224719583E-3</v>
      </c>
      <c r="Y24" s="12">
        <f t="shared" si="13"/>
        <v>8.1431420394991981E-3</v>
      </c>
      <c r="Z24" s="12">
        <f t="shared" si="13"/>
        <v>7.1212518498563002E-3</v>
      </c>
      <c r="AA24" s="12">
        <f t="shared" si="13"/>
        <v>8.4322158929958282E-3</v>
      </c>
      <c r="AB24" s="12">
        <f t="shared" si="13"/>
        <v>6.3915994879312783E-3</v>
      </c>
      <c r="AC24" s="12">
        <f t="shared" ref="AC24" si="14">AC7/AC$15</f>
        <v>6.9654698283118342E-3</v>
      </c>
      <c r="AD24" s="17"/>
      <c r="AE24" s="17"/>
      <c r="AF24" s="17"/>
      <c r="AG24" s="17"/>
      <c r="AH24" s="17"/>
      <c r="AI24" s="17"/>
      <c r="AJ24" s="17"/>
    </row>
    <row r="25" spans="1:36" x14ac:dyDescent="0.2">
      <c r="A25" s="103"/>
      <c r="B25" s="8" t="s">
        <v>17</v>
      </c>
      <c r="C25" s="12">
        <f t="shared" ref="C25:AB25" si="15">C8/C$15</f>
        <v>0.76770179751436107</v>
      </c>
      <c r="D25" s="12">
        <f t="shared" si="15"/>
        <v>0.74450413880050437</v>
      </c>
      <c r="E25" s="12">
        <f t="shared" si="15"/>
        <v>0.71460869635574953</v>
      </c>
      <c r="F25" s="12">
        <f t="shared" si="15"/>
        <v>0.77649130474499961</v>
      </c>
      <c r="G25" s="12">
        <f t="shared" si="15"/>
        <v>0.77669712063935037</v>
      </c>
      <c r="H25" s="12">
        <f t="shared" si="15"/>
        <v>0.79721548336574433</v>
      </c>
      <c r="I25" s="12">
        <f t="shared" si="15"/>
        <v>0.84734611091931322</v>
      </c>
      <c r="J25" s="12">
        <f t="shared" si="15"/>
        <v>0.87995280559080824</v>
      </c>
      <c r="K25" s="12">
        <f t="shared" si="15"/>
        <v>0.88304268263843722</v>
      </c>
      <c r="L25" s="12">
        <f t="shared" si="15"/>
        <v>0.90667876478942022</v>
      </c>
      <c r="M25" s="12">
        <f t="shared" si="15"/>
        <v>0.92676248574568842</v>
      </c>
      <c r="N25" s="12">
        <f t="shared" si="15"/>
        <v>0.93620761514450546</v>
      </c>
      <c r="O25" s="12">
        <f t="shared" si="15"/>
        <v>0.89446086520019286</v>
      </c>
      <c r="P25" s="12">
        <f t="shared" si="15"/>
        <v>0.92589048460353895</v>
      </c>
      <c r="Q25" s="12">
        <f t="shared" si="15"/>
        <v>0.92664047283609952</v>
      </c>
      <c r="R25" s="12">
        <f t="shared" si="15"/>
        <v>0.95826507314221465</v>
      </c>
      <c r="S25" s="12">
        <f t="shared" si="15"/>
        <v>0.96994502287689366</v>
      </c>
      <c r="T25" s="12">
        <f t="shared" si="15"/>
        <v>0.97191586395135787</v>
      </c>
      <c r="U25" s="12">
        <f t="shared" si="15"/>
        <v>0.97606068055369744</v>
      </c>
      <c r="V25" s="12">
        <f t="shared" si="15"/>
        <v>0.97719276704995506</v>
      </c>
      <c r="W25" s="12">
        <f t="shared" si="15"/>
        <v>0.97899368057775804</v>
      </c>
      <c r="X25" s="12">
        <f t="shared" si="15"/>
        <v>0.97706940184108881</v>
      </c>
      <c r="Y25" s="12">
        <f t="shared" si="15"/>
        <v>0.98246166142577984</v>
      </c>
      <c r="Z25" s="12">
        <f t="shared" si="15"/>
        <v>0.98464127882056274</v>
      </c>
      <c r="AA25" s="12">
        <f t="shared" si="15"/>
        <v>0.98299881606200668</v>
      </c>
      <c r="AB25" s="12">
        <f t="shared" si="15"/>
        <v>0.98521968929888826</v>
      </c>
      <c r="AC25" s="12">
        <f t="shared" ref="AC25" si="16">AC8/AC$15</f>
        <v>0.98442605012900009</v>
      </c>
      <c r="AD25" s="17"/>
      <c r="AE25" s="17"/>
      <c r="AF25" s="17"/>
      <c r="AG25" s="17"/>
      <c r="AH25" s="17"/>
      <c r="AI25" s="17"/>
      <c r="AJ25" s="17"/>
    </row>
    <row r="26" spans="1:36" ht="22.5" x14ac:dyDescent="0.2">
      <c r="A26" s="103"/>
      <c r="B26" s="9" t="s">
        <v>18</v>
      </c>
      <c r="C26" s="12">
        <f t="shared" ref="C26:AB26" si="17">C9/C$15</f>
        <v>0.18904477172960113</v>
      </c>
      <c r="D26" s="12">
        <f t="shared" si="17"/>
        <v>0.2049970087770896</v>
      </c>
      <c r="E26" s="12">
        <f t="shared" si="17"/>
        <v>0.18653018924602091</v>
      </c>
      <c r="F26" s="12">
        <f t="shared" si="17"/>
        <v>0.15795670553568605</v>
      </c>
      <c r="G26" s="12">
        <f t="shared" si="17"/>
        <v>0.16668882598331097</v>
      </c>
      <c r="H26" s="12">
        <f t="shared" si="17"/>
        <v>0.16518733260536417</v>
      </c>
      <c r="I26" s="12">
        <f t="shared" si="17"/>
        <v>0.11996561076786665</v>
      </c>
      <c r="J26" s="12">
        <f t="shared" si="17"/>
        <v>8.8398294436545483E-2</v>
      </c>
      <c r="K26" s="12">
        <f t="shared" si="17"/>
        <v>8.2588854477545895E-2</v>
      </c>
      <c r="L26" s="12">
        <f t="shared" si="17"/>
        <v>6.2119180395736433E-2</v>
      </c>
      <c r="M26" s="12">
        <f t="shared" si="17"/>
        <v>4.788388142323291E-2</v>
      </c>
      <c r="N26" s="12">
        <f t="shared" si="17"/>
        <v>3.9539331575382732E-2</v>
      </c>
      <c r="O26" s="12">
        <f t="shared" si="17"/>
        <v>4.3864853005587005E-2</v>
      </c>
      <c r="P26" s="12">
        <f t="shared" si="17"/>
        <v>4.4618495811301735E-2</v>
      </c>
      <c r="Q26" s="12">
        <f t="shared" si="17"/>
        <v>4.321691276514715E-2</v>
      </c>
      <c r="R26" s="12">
        <f t="shared" si="17"/>
        <v>1.9682628020150427E-2</v>
      </c>
      <c r="S26" s="12">
        <f t="shared" si="17"/>
        <v>1.2985917110075313E-2</v>
      </c>
      <c r="T26" s="12">
        <f t="shared" si="17"/>
        <v>9.4050178479093728E-3</v>
      </c>
      <c r="U26" s="12">
        <f t="shared" si="17"/>
        <v>8.55597054179443E-3</v>
      </c>
      <c r="V26" s="12">
        <f t="shared" si="17"/>
        <v>1.0356689977554534E-2</v>
      </c>
      <c r="W26" s="12">
        <f t="shared" si="17"/>
        <v>7.9236813543936951E-3</v>
      </c>
      <c r="X26" s="12">
        <f t="shared" si="17"/>
        <v>8.4553637645614806E-3</v>
      </c>
      <c r="Y26" s="12">
        <f t="shared" si="17"/>
        <v>4.7725726972122351E-3</v>
      </c>
      <c r="Z26" s="12">
        <f t="shared" si="17"/>
        <v>3.4360326143915653E-3</v>
      </c>
      <c r="AA26" s="12">
        <f t="shared" si="17"/>
        <v>3.4096896952113941E-3</v>
      </c>
      <c r="AB26" s="12">
        <f t="shared" si="17"/>
        <v>2.9131226780342726E-3</v>
      </c>
      <c r="AC26" s="12">
        <f t="shared" ref="AC26" si="18">AC9/AC$15</f>
        <v>3.3757490303697592E-3</v>
      </c>
      <c r="AD26" s="17"/>
      <c r="AE26" s="17"/>
      <c r="AF26" s="17"/>
      <c r="AG26" s="17"/>
      <c r="AH26" s="17"/>
      <c r="AI26" s="17"/>
      <c r="AJ26" s="17"/>
    </row>
    <row r="27" spans="1:36" x14ac:dyDescent="0.2">
      <c r="A27" s="104"/>
      <c r="B27" s="10" t="s">
        <v>11</v>
      </c>
      <c r="C27" s="12">
        <f t="shared" ref="C27:AB27" si="19">C10/C$15</f>
        <v>0.99792958485377037</v>
      </c>
      <c r="D27" s="12">
        <f t="shared" si="19"/>
        <v>0.9976279491433282</v>
      </c>
      <c r="E27" s="12">
        <f t="shared" si="19"/>
        <v>0.99662667641354752</v>
      </c>
      <c r="F27" s="12">
        <f t="shared" si="19"/>
        <v>0.99739388393787842</v>
      </c>
      <c r="G27" s="12">
        <f t="shared" si="19"/>
        <v>0.99733705689242347</v>
      </c>
      <c r="H27" s="12">
        <f t="shared" si="19"/>
        <v>0.99732572109021411</v>
      </c>
      <c r="I27" s="12">
        <f t="shared" si="19"/>
        <v>0.99737969958081274</v>
      </c>
      <c r="J27" s="12">
        <f t="shared" si="19"/>
        <v>0.99650638539816294</v>
      </c>
      <c r="K27" s="12">
        <f t="shared" si="19"/>
        <v>0.99617167126981865</v>
      </c>
      <c r="L27" s="12">
        <f t="shared" si="19"/>
        <v>0.99609982146760623</v>
      </c>
      <c r="M27" s="12">
        <f t="shared" si="19"/>
        <v>0.99749316080415984</v>
      </c>
      <c r="N27" s="12">
        <f t="shared" si="19"/>
        <v>0.99741802580292283</v>
      </c>
      <c r="O27" s="12">
        <f t="shared" si="19"/>
        <v>0.99740477462416122</v>
      </c>
      <c r="P27" s="12">
        <f t="shared" si="19"/>
        <v>0.9972442295948224</v>
      </c>
      <c r="Q27" s="12">
        <f t="shared" si="19"/>
        <v>0.99663033319588223</v>
      </c>
      <c r="R27" s="12">
        <f t="shared" si="19"/>
        <v>0.99622712382289924</v>
      </c>
      <c r="S27" s="12">
        <f t="shared" si="19"/>
        <v>0.99642113856174774</v>
      </c>
      <c r="T27" s="12">
        <f t="shared" si="19"/>
        <v>0.99423203338173749</v>
      </c>
      <c r="U27" s="12">
        <f t="shared" si="19"/>
        <v>0.99431013474688246</v>
      </c>
      <c r="V27" s="12">
        <f t="shared" si="19"/>
        <v>0.99575049071145694</v>
      </c>
      <c r="W27" s="12">
        <f t="shared" si="19"/>
        <v>0.99556674796678157</v>
      </c>
      <c r="X27" s="12">
        <f t="shared" si="19"/>
        <v>0.99581976189459132</v>
      </c>
      <c r="Y27" s="12">
        <f t="shared" si="19"/>
        <v>0.99597392213634439</v>
      </c>
      <c r="Z27" s="12">
        <f t="shared" si="19"/>
        <v>0.99591710235631226</v>
      </c>
      <c r="AA27" s="12">
        <f t="shared" si="19"/>
        <v>0.9955541779521152</v>
      </c>
      <c r="AB27" s="12">
        <f t="shared" si="19"/>
        <v>0.99533876160191981</v>
      </c>
      <c r="AC27" s="12">
        <f t="shared" ref="AC27" si="20">AC10/AC$15</f>
        <v>0.99552164938878795</v>
      </c>
      <c r="AD27" s="17"/>
      <c r="AE27" s="17"/>
      <c r="AF27" s="17"/>
      <c r="AG27" s="17"/>
      <c r="AH27" s="17"/>
      <c r="AI27" s="17"/>
      <c r="AJ27" s="17"/>
    </row>
    <row r="28" spans="1:36" x14ac:dyDescent="0.2">
      <c r="A28" s="86" t="s">
        <v>14</v>
      </c>
      <c r="B28" s="8" t="s">
        <v>6</v>
      </c>
      <c r="C28" s="12">
        <f t="shared" ref="C28:AB28" si="21">C11/C$15</f>
        <v>1.5409127966140271E-3</v>
      </c>
      <c r="D28" s="12">
        <f t="shared" si="21"/>
        <v>1.858597770577644E-3</v>
      </c>
      <c r="E28" s="12">
        <f t="shared" si="21"/>
        <v>2.2971110492709581E-3</v>
      </c>
      <c r="F28" s="12">
        <f t="shared" si="21"/>
        <v>1.6677782666861605E-3</v>
      </c>
      <c r="G28" s="12">
        <f t="shared" si="21"/>
        <v>1.5536463147045152E-3</v>
      </c>
      <c r="H28" s="12">
        <f t="shared" si="21"/>
        <v>1.9103254226002853E-3</v>
      </c>
      <c r="I28" s="12">
        <f t="shared" si="21"/>
        <v>1.8437784206228821E-3</v>
      </c>
      <c r="J28" s="12">
        <f t="shared" si="21"/>
        <v>2.7374181268994338E-3</v>
      </c>
      <c r="K28" s="12">
        <f t="shared" si="21"/>
        <v>3.0777214131068268E-3</v>
      </c>
      <c r="L28" s="12">
        <f t="shared" si="21"/>
        <v>3.2475764221394864E-3</v>
      </c>
      <c r="M28" s="12">
        <f t="shared" si="21"/>
        <v>1.8113730452302384E-3</v>
      </c>
      <c r="N28" s="12">
        <f t="shared" si="21"/>
        <v>1.969401737736267E-3</v>
      </c>
      <c r="O28" s="12">
        <f t="shared" si="21"/>
        <v>1.9648591406976846E-3</v>
      </c>
      <c r="P28" s="12">
        <f t="shared" si="21"/>
        <v>2.0603079713554526E-3</v>
      </c>
      <c r="Q28" s="12">
        <f t="shared" si="21"/>
        <v>2.668611110579781E-3</v>
      </c>
      <c r="R28" s="12">
        <f t="shared" si="21"/>
        <v>3.0571004182984298E-3</v>
      </c>
      <c r="S28" s="12">
        <f t="shared" si="21"/>
        <v>2.9220441433466006E-3</v>
      </c>
      <c r="T28" s="12">
        <f t="shared" si="21"/>
        <v>5.0796061690815547E-3</v>
      </c>
      <c r="U28" s="12">
        <f t="shared" si="21"/>
        <v>5.0145276424224776E-3</v>
      </c>
      <c r="V28" s="12">
        <f t="shared" si="21"/>
        <v>3.7290442295523822E-3</v>
      </c>
      <c r="W28" s="12">
        <f t="shared" si="21"/>
        <v>3.8902932609032022E-3</v>
      </c>
      <c r="X28" s="12">
        <f t="shared" si="21"/>
        <v>3.6176197571849296E-3</v>
      </c>
      <c r="Y28" s="12">
        <f t="shared" si="21"/>
        <v>3.4950434119291312E-3</v>
      </c>
      <c r="Z28" s="12">
        <f t="shared" si="21"/>
        <v>3.5804793633784282E-3</v>
      </c>
      <c r="AA28" s="12">
        <f t="shared" si="21"/>
        <v>3.8775312757247998E-3</v>
      </c>
      <c r="AB28" s="12">
        <f t="shared" si="21"/>
        <v>4.0864083268985973E-3</v>
      </c>
      <c r="AC28" s="12">
        <f t="shared" ref="AC28" si="22">AC11/AC$15</f>
        <v>3.9669086991484777E-3</v>
      </c>
      <c r="AD28" s="17"/>
      <c r="AE28" s="17"/>
      <c r="AF28" s="17"/>
      <c r="AG28" s="17"/>
      <c r="AH28" s="17"/>
      <c r="AI28" s="17"/>
      <c r="AJ28" s="17"/>
    </row>
    <row r="29" spans="1:36" x14ac:dyDescent="0.2">
      <c r="A29" s="87"/>
      <c r="B29" s="8" t="s">
        <v>13</v>
      </c>
      <c r="C29" s="12">
        <f t="shared" ref="C29:AB29" si="23">C12/C$15</f>
        <v>5.2950139104311622E-4</v>
      </c>
      <c r="D29" s="12">
        <f t="shared" si="23"/>
        <v>5.1345219437919629E-4</v>
      </c>
      <c r="E29" s="12">
        <f t="shared" si="23"/>
        <v>1.0761620789330119E-3</v>
      </c>
      <c r="F29" s="12">
        <f t="shared" si="23"/>
        <v>9.3829565082042751E-4</v>
      </c>
      <c r="G29" s="12">
        <f t="shared" si="23"/>
        <v>1.1092892957289759E-3</v>
      </c>
      <c r="H29" s="12">
        <f t="shared" si="23"/>
        <v>7.6395347551372491E-4</v>
      </c>
      <c r="I29" s="12">
        <f t="shared" si="23"/>
        <v>7.7652199304942065E-4</v>
      </c>
      <c r="J29" s="12">
        <f t="shared" si="23"/>
        <v>7.5619646938129847E-4</v>
      </c>
      <c r="K29" s="12">
        <f t="shared" si="23"/>
        <v>7.5060727828283778E-4</v>
      </c>
      <c r="L29" s="12">
        <f t="shared" si="23"/>
        <v>6.5260209695543821E-4</v>
      </c>
      <c r="M29" s="12">
        <f t="shared" si="23"/>
        <v>6.9546615060990752E-4</v>
      </c>
      <c r="N29" s="12">
        <f t="shared" si="23"/>
        <v>6.1257245934086713E-4</v>
      </c>
      <c r="O29" s="12">
        <f t="shared" si="23"/>
        <v>6.3036623514105955E-4</v>
      </c>
      <c r="P29" s="12">
        <f t="shared" si="23"/>
        <v>6.9546243382204609E-4</v>
      </c>
      <c r="Q29" s="12">
        <f t="shared" si="23"/>
        <v>7.0105569353799365E-4</v>
      </c>
      <c r="R29" s="12">
        <f t="shared" si="23"/>
        <v>7.1577575880229008E-4</v>
      </c>
      <c r="S29" s="12">
        <f t="shared" si="23"/>
        <v>6.5681729490570529E-4</v>
      </c>
      <c r="T29" s="12">
        <f t="shared" si="23"/>
        <v>6.8836044918090086E-4</v>
      </c>
      <c r="U29" s="12">
        <f t="shared" si="23"/>
        <v>6.7533761069517794E-4</v>
      </c>
      <c r="V29" s="12">
        <f t="shared" si="23"/>
        <v>5.2046505899068702E-4</v>
      </c>
      <c r="W29" s="12">
        <f t="shared" si="23"/>
        <v>5.4295877231520708E-4</v>
      </c>
      <c r="X29" s="12">
        <f t="shared" si="23"/>
        <v>5.6261828144440129E-4</v>
      </c>
      <c r="Y29" s="12">
        <f t="shared" si="23"/>
        <v>5.3103365607842031E-4</v>
      </c>
      <c r="Z29" s="12">
        <f t="shared" si="23"/>
        <v>5.0241706675809743E-4</v>
      </c>
      <c r="AA29" s="12">
        <f t="shared" si="23"/>
        <v>5.6828905327507666E-4</v>
      </c>
      <c r="AB29" s="12">
        <f t="shared" si="23"/>
        <v>5.7482772227887319E-4</v>
      </c>
      <c r="AC29" s="12">
        <f t="shared" ref="AC29" si="24">AC12/AC$15</f>
        <v>5.1143957338324044E-4</v>
      </c>
      <c r="AD29" s="17"/>
      <c r="AE29" s="17"/>
      <c r="AF29" s="17"/>
      <c r="AG29" s="17"/>
      <c r="AH29" s="17"/>
      <c r="AI29" s="17"/>
      <c r="AJ29" s="17"/>
    </row>
    <row r="30" spans="1:36" x14ac:dyDescent="0.2">
      <c r="A30" s="88"/>
      <c r="B30" s="10" t="s">
        <v>11</v>
      </c>
      <c r="C30" s="12">
        <f t="shared" ref="C30:AB30" si="25">C13/C$15</f>
        <v>2.0704141876571433E-3</v>
      </c>
      <c r="D30" s="12">
        <f t="shared" si="25"/>
        <v>2.3720499649568399E-3</v>
      </c>
      <c r="E30" s="12">
        <f t="shared" si="25"/>
        <v>3.37327312820397E-3</v>
      </c>
      <c r="F30" s="12">
        <f t="shared" si="25"/>
        <v>2.6060739175065885E-3</v>
      </c>
      <c r="G30" s="12">
        <f t="shared" si="25"/>
        <v>2.662935610433491E-3</v>
      </c>
      <c r="H30" s="12">
        <f t="shared" si="25"/>
        <v>2.6742788981140102E-3</v>
      </c>
      <c r="I30" s="12">
        <f t="shared" si="25"/>
        <v>2.6203004136723025E-3</v>
      </c>
      <c r="J30" s="12">
        <f t="shared" si="25"/>
        <v>3.4936145962807317E-3</v>
      </c>
      <c r="K30" s="12">
        <f t="shared" si="25"/>
        <v>3.8283286913896645E-3</v>
      </c>
      <c r="L30" s="12">
        <f t="shared" si="25"/>
        <v>3.9001785190949248E-3</v>
      </c>
      <c r="M30" s="12">
        <f t="shared" si="25"/>
        <v>2.506839195840146E-3</v>
      </c>
      <c r="N30" s="12">
        <f t="shared" si="25"/>
        <v>2.5819741970771336E-3</v>
      </c>
      <c r="O30" s="12">
        <f t="shared" si="25"/>
        <v>2.5952253758387447E-3</v>
      </c>
      <c r="P30" s="12">
        <f t="shared" si="25"/>
        <v>2.7557704051774986E-3</v>
      </c>
      <c r="Q30" s="12">
        <f t="shared" si="25"/>
        <v>3.3696668041177749E-3</v>
      </c>
      <c r="R30" s="12">
        <f t="shared" si="25"/>
        <v>3.7728761771007205E-3</v>
      </c>
      <c r="S30" s="12">
        <f t="shared" si="25"/>
        <v>3.578861438252306E-3</v>
      </c>
      <c r="T30" s="12">
        <f t="shared" si="25"/>
        <v>5.7679666182624562E-3</v>
      </c>
      <c r="U30" s="12">
        <f t="shared" si="25"/>
        <v>5.6898652531176559E-3</v>
      </c>
      <c r="V30" s="12">
        <f t="shared" si="25"/>
        <v>4.2495092885430691E-3</v>
      </c>
      <c r="W30" s="12">
        <f t="shared" si="25"/>
        <v>4.4332520332184102E-3</v>
      </c>
      <c r="X30" s="12">
        <f t="shared" si="25"/>
        <v>4.1802380386293308E-3</v>
      </c>
      <c r="Y30" s="12">
        <f t="shared" si="25"/>
        <v>4.0260770680075513E-3</v>
      </c>
      <c r="Z30" s="12">
        <f t="shared" si="25"/>
        <v>4.0828964301365261E-3</v>
      </c>
      <c r="AA30" s="12">
        <f t="shared" si="25"/>
        <v>4.4458203289998765E-3</v>
      </c>
      <c r="AB30" s="12">
        <f t="shared" si="25"/>
        <v>4.6612360491774703E-3</v>
      </c>
      <c r="AC30" s="12">
        <f t="shared" ref="AC30" si="26">AC13/AC$15</f>
        <v>4.4783482725317177E-3</v>
      </c>
      <c r="AD30" s="17"/>
      <c r="AE30" s="17"/>
      <c r="AF30" s="17"/>
      <c r="AG30" s="17"/>
      <c r="AH30" s="17"/>
      <c r="AI30" s="17"/>
      <c r="AJ30" s="17"/>
    </row>
    <row r="31" spans="1:36" ht="15" customHeight="1" x14ac:dyDescent="0.2">
      <c r="A31" s="89" t="s">
        <v>0</v>
      </c>
      <c r="B31" s="89"/>
      <c r="C31" s="12">
        <f t="shared" ref="C31:AB31" si="27">C14/C$15</f>
        <v>9.5857247941950989E-10</v>
      </c>
      <c r="D31" s="12">
        <f t="shared" si="27"/>
        <v>8.9171505846913107E-10</v>
      </c>
      <c r="E31" s="12">
        <f t="shared" si="27"/>
        <v>5.0458248662457156E-8</v>
      </c>
      <c r="F31" s="12">
        <f t="shared" si="27"/>
        <v>4.2144614905296632E-8</v>
      </c>
      <c r="G31" s="12">
        <f t="shared" si="27"/>
        <v>7.4971429771163463E-9</v>
      </c>
      <c r="H31" s="12">
        <f t="shared" si="27"/>
        <v>1.1671881994430662E-11</v>
      </c>
      <c r="I31" s="12">
        <f t="shared" si="27"/>
        <v>5.5148402078007636E-12</v>
      </c>
      <c r="J31" s="12">
        <f t="shared" si="27"/>
        <v>5.5562740764432541E-12</v>
      </c>
      <c r="K31" s="12">
        <f t="shared" si="27"/>
        <v>3.8791706619573664E-11</v>
      </c>
      <c r="L31" s="12">
        <f t="shared" si="27"/>
        <v>1.3298768801021016E-11</v>
      </c>
      <c r="M31" s="12">
        <f t="shared" si="27"/>
        <v>0</v>
      </c>
      <c r="N31" s="12">
        <f t="shared" si="27"/>
        <v>0</v>
      </c>
      <c r="O31" s="12">
        <f t="shared" si="27"/>
        <v>0</v>
      </c>
      <c r="P31" s="12">
        <f t="shared" si="27"/>
        <v>0</v>
      </c>
      <c r="Q31" s="12">
        <f t="shared" si="27"/>
        <v>0</v>
      </c>
      <c r="R31" s="12">
        <f t="shared" si="27"/>
        <v>0</v>
      </c>
      <c r="S31" s="12">
        <f t="shared" si="27"/>
        <v>0</v>
      </c>
      <c r="T31" s="12">
        <f t="shared" si="27"/>
        <v>0</v>
      </c>
      <c r="U31" s="12">
        <f t="shared" si="27"/>
        <v>0</v>
      </c>
      <c r="V31" s="12">
        <f t="shared" si="27"/>
        <v>0</v>
      </c>
      <c r="W31" s="12">
        <f t="shared" si="27"/>
        <v>0</v>
      </c>
      <c r="X31" s="12">
        <f t="shared" si="27"/>
        <v>6.6779299475937795E-11</v>
      </c>
      <c r="Y31" s="12">
        <f t="shared" si="27"/>
        <v>7.956480609090997E-10</v>
      </c>
      <c r="Z31" s="12">
        <f t="shared" si="27"/>
        <v>1.2135510926430179E-9</v>
      </c>
      <c r="AA31" s="12">
        <f t="shared" si="27"/>
        <v>1.718884962907442E-9</v>
      </c>
      <c r="AB31" s="12">
        <f t="shared" si="27"/>
        <v>2.3489026636200988E-9</v>
      </c>
      <c r="AC31" s="12">
        <f t="shared" ref="AC31" si="28">AC14/AC$15</f>
        <v>2.3386802558739164E-9</v>
      </c>
      <c r="AD31" s="17"/>
      <c r="AE31" s="17"/>
      <c r="AF31" s="17"/>
      <c r="AG31" s="17"/>
      <c r="AH31" s="17"/>
      <c r="AI31" s="17"/>
      <c r="AJ31" s="17"/>
    </row>
    <row r="32" spans="1:36" ht="15" x14ac:dyDescent="0.2">
      <c r="A32" s="90" t="s">
        <v>12</v>
      </c>
      <c r="B32" s="90"/>
      <c r="C32" s="12">
        <f t="shared" ref="C32:AB32" si="29">C15/C$15</f>
        <v>1</v>
      </c>
      <c r="D32" s="12">
        <f t="shared" si="29"/>
        <v>1</v>
      </c>
      <c r="E32" s="12">
        <f t="shared" si="29"/>
        <v>1</v>
      </c>
      <c r="F32" s="12">
        <f t="shared" si="29"/>
        <v>1</v>
      </c>
      <c r="G32" s="12">
        <f t="shared" si="29"/>
        <v>1</v>
      </c>
      <c r="H32" s="12">
        <f t="shared" si="29"/>
        <v>1</v>
      </c>
      <c r="I32" s="12">
        <f t="shared" si="29"/>
        <v>1</v>
      </c>
      <c r="J32" s="12">
        <f t="shared" si="29"/>
        <v>1</v>
      </c>
      <c r="K32" s="12">
        <f t="shared" si="29"/>
        <v>1</v>
      </c>
      <c r="L32" s="12">
        <f t="shared" si="29"/>
        <v>1</v>
      </c>
      <c r="M32" s="12">
        <f t="shared" si="29"/>
        <v>1</v>
      </c>
      <c r="N32" s="12">
        <f t="shared" si="29"/>
        <v>1</v>
      </c>
      <c r="O32" s="12">
        <f t="shared" si="29"/>
        <v>1</v>
      </c>
      <c r="P32" s="12">
        <f t="shared" si="29"/>
        <v>1</v>
      </c>
      <c r="Q32" s="12">
        <f t="shared" si="29"/>
        <v>1</v>
      </c>
      <c r="R32" s="12">
        <f t="shared" si="29"/>
        <v>1</v>
      </c>
      <c r="S32" s="12">
        <f t="shared" si="29"/>
        <v>1</v>
      </c>
      <c r="T32" s="12">
        <f t="shared" si="29"/>
        <v>1</v>
      </c>
      <c r="U32" s="12">
        <f t="shared" si="29"/>
        <v>1</v>
      </c>
      <c r="V32" s="12">
        <f t="shared" si="29"/>
        <v>1</v>
      </c>
      <c r="W32" s="12">
        <f t="shared" si="29"/>
        <v>1</v>
      </c>
      <c r="X32" s="12">
        <f t="shared" si="29"/>
        <v>1</v>
      </c>
      <c r="Y32" s="12">
        <f t="shared" si="29"/>
        <v>1</v>
      </c>
      <c r="Z32" s="12">
        <f t="shared" si="29"/>
        <v>1</v>
      </c>
      <c r="AA32" s="12">
        <f t="shared" si="29"/>
        <v>1</v>
      </c>
      <c r="AB32" s="12">
        <f t="shared" si="29"/>
        <v>1</v>
      </c>
      <c r="AC32" s="12">
        <f t="shared" ref="AC32" si="30">AC15/AC$15</f>
        <v>1</v>
      </c>
      <c r="AD32" s="17"/>
      <c r="AE32" s="17"/>
      <c r="AF32" s="17"/>
      <c r="AG32" s="17"/>
      <c r="AH32" s="17"/>
      <c r="AI32" s="17"/>
      <c r="AJ32" s="17"/>
    </row>
    <row r="33" spans="3:36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3:36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3:36" x14ac:dyDescent="0.2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3:36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</sheetData>
  <mergeCells count="15">
    <mergeCell ref="AD3:AI3"/>
    <mergeCell ref="A22:A27"/>
    <mergeCell ref="A31:B31"/>
    <mergeCell ref="A32:B32"/>
    <mergeCell ref="A14:B14"/>
    <mergeCell ref="A15:B15"/>
    <mergeCell ref="A20:A21"/>
    <mergeCell ref="A28:A30"/>
    <mergeCell ref="B20:B21"/>
    <mergeCell ref="A11:A13"/>
    <mergeCell ref="A3:A4"/>
    <mergeCell ref="B3:B4"/>
    <mergeCell ref="A5:A10"/>
    <mergeCell ref="C3:AB3"/>
    <mergeCell ref="C20:AC20"/>
  </mergeCells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80" zoomScaleNormal="80" workbookViewId="0">
      <selection activeCell="L4" sqref="L4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</cols>
  <sheetData>
    <row r="1" spans="1:35" ht="15.75" x14ac:dyDescent="0.25">
      <c r="A1" s="1" t="s">
        <v>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x14ac:dyDescent="0.2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4.1" customHeight="1" x14ac:dyDescent="0.2">
      <c r="A3" s="91" t="s">
        <v>1</v>
      </c>
      <c r="B3" s="92" t="s">
        <v>2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98" t="s">
        <v>5</v>
      </c>
      <c r="AE3" s="98"/>
      <c r="AF3" s="98"/>
      <c r="AG3" s="98"/>
      <c r="AH3" s="98"/>
      <c r="AI3" s="98"/>
    </row>
    <row r="4" spans="1:35" x14ac:dyDescent="0.2">
      <c r="A4" s="91"/>
      <c r="B4" s="92"/>
      <c r="C4" s="45">
        <v>1990</v>
      </c>
      <c r="D4" s="45">
        <v>1991</v>
      </c>
      <c r="E4" s="45">
        <v>1992</v>
      </c>
      <c r="F4" s="45">
        <v>1993</v>
      </c>
      <c r="G4" s="45">
        <v>1994</v>
      </c>
      <c r="H4" s="45">
        <v>1995</v>
      </c>
      <c r="I4" s="45">
        <v>1996</v>
      </c>
      <c r="J4" s="45">
        <v>1997</v>
      </c>
      <c r="K4" s="45">
        <v>1998</v>
      </c>
      <c r="L4" s="45">
        <v>1999</v>
      </c>
      <c r="M4" s="45">
        <v>2000</v>
      </c>
      <c r="N4" s="45">
        <v>2001</v>
      </c>
      <c r="O4" s="45">
        <v>2002</v>
      </c>
      <c r="P4" s="45">
        <v>2003</v>
      </c>
      <c r="Q4" s="45">
        <v>2004</v>
      </c>
      <c r="R4" s="45">
        <v>2005</v>
      </c>
      <c r="S4" s="45">
        <v>2006</v>
      </c>
      <c r="T4" s="45">
        <v>2007</v>
      </c>
      <c r="U4" s="45">
        <v>2008</v>
      </c>
      <c r="V4" s="45">
        <v>2009</v>
      </c>
      <c r="W4" s="45">
        <v>2010</v>
      </c>
      <c r="X4" s="45">
        <v>2011</v>
      </c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6" t="s">
        <v>50</v>
      </c>
      <c r="AE4" s="42" t="s">
        <v>51</v>
      </c>
      <c r="AF4" s="42" t="s">
        <v>23</v>
      </c>
      <c r="AG4" s="42" t="s">
        <v>24</v>
      </c>
      <c r="AH4" s="42" t="s">
        <v>25</v>
      </c>
      <c r="AI4" s="42" t="s">
        <v>52</v>
      </c>
    </row>
    <row r="5" spans="1:35" x14ac:dyDescent="0.2">
      <c r="A5" s="79" t="s">
        <v>3</v>
      </c>
      <c r="B5" s="9" t="s">
        <v>9</v>
      </c>
      <c r="C5" s="25">
        <v>0.10038834852331001</v>
      </c>
      <c r="D5" s="25">
        <v>8.4685882720002922E-2</v>
      </c>
      <c r="E5" s="25">
        <v>6.1996349396424184E-2</v>
      </c>
      <c r="F5" s="25">
        <v>5.6721007847280881E-2</v>
      </c>
      <c r="G5" s="25">
        <v>3.594733541094703E-2</v>
      </c>
      <c r="H5" s="25">
        <v>2.4222419382E-2</v>
      </c>
      <c r="I5" s="25">
        <v>2.0256703847999998E-2</v>
      </c>
      <c r="J5" s="25">
        <v>1.9463679788999998E-2</v>
      </c>
      <c r="K5" s="25">
        <v>1.9490217388000001E-2</v>
      </c>
      <c r="L5" s="25">
        <v>2.0330107497999999E-2</v>
      </c>
      <c r="M5" s="25">
        <v>1.6465360659999997E-2</v>
      </c>
      <c r="N5" s="25">
        <v>1.7656918569000001E-2</v>
      </c>
      <c r="O5" s="25">
        <v>1.5642972177E-2</v>
      </c>
      <c r="P5" s="25">
        <v>1.7205515000000001E-2</v>
      </c>
      <c r="Q5" s="25">
        <v>1.7327146225000006E-2</v>
      </c>
      <c r="R5" s="25">
        <v>6.6957332153474922E-3</v>
      </c>
      <c r="S5" s="25">
        <v>3.668314088475017E-3</v>
      </c>
      <c r="T5" s="25">
        <v>5.9677763324236695E-3</v>
      </c>
      <c r="U5" s="25">
        <v>2.9967403722258733E-3</v>
      </c>
      <c r="V5" s="25">
        <v>2.8567180874774739E-3</v>
      </c>
      <c r="W5" s="25">
        <v>2.0619786593724172E-3</v>
      </c>
      <c r="X5" s="25">
        <v>1.8622687587200037E-3</v>
      </c>
      <c r="Y5" s="25">
        <v>1.2023594597180953E-3</v>
      </c>
      <c r="Z5" s="25">
        <v>2.3547628511043786E-3</v>
      </c>
      <c r="AA5" s="25">
        <v>2.0057482547233604E-3</v>
      </c>
      <c r="AB5" s="25">
        <v>1.744630040583243E-3</v>
      </c>
      <c r="AC5" s="25">
        <v>1.3946140160593908E-3</v>
      </c>
      <c r="AD5" s="34">
        <f>(AC5-AB5)/AB5</f>
        <v>-0.20062478369731568</v>
      </c>
      <c r="AE5" s="12">
        <f>(AC5-AA5)/AA5</f>
        <v>-0.30469139744970603</v>
      </c>
      <c r="AF5" s="12">
        <f>(Z5-$C5)/$C5</f>
        <v>-0.97654346459781027</v>
      </c>
      <c r="AG5" s="12">
        <f t="shared" ref="AG5:AI15" si="0">(AA5-$C5)/$C5</f>
        <v>-0.98002010906417469</v>
      </c>
      <c r="AH5" s="12">
        <f>(AB5-$C5)/$C5</f>
        <v>-0.9826211899463797</v>
      </c>
      <c r="AI5" s="12">
        <f>(AC5-$C5)/$C5</f>
        <v>-0.98610780995430392</v>
      </c>
    </row>
    <row r="6" spans="1:35" ht="22.5" x14ac:dyDescent="0.2">
      <c r="A6" s="80"/>
      <c r="B6" s="9" t="s">
        <v>10</v>
      </c>
      <c r="C6" s="25">
        <v>1.2328247999999998E-4</v>
      </c>
      <c r="D6" s="25">
        <v>1.2742067999999999E-4</v>
      </c>
      <c r="E6" s="25">
        <v>7.0303259999999999E-5</v>
      </c>
      <c r="F6" s="25">
        <v>1.0189547999999999E-4</v>
      </c>
      <c r="G6" s="25">
        <v>7.7353619999999992E-5</v>
      </c>
      <c r="H6" s="25">
        <v>7.5481020000000006E-5</v>
      </c>
      <c r="I6" s="25">
        <v>1.0355207999999999E-4</v>
      </c>
      <c r="J6" s="25">
        <v>1.3204518E-4</v>
      </c>
      <c r="K6" s="25">
        <v>1.5652199999999998E-4</v>
      </c>
      <c r="L6" s="25">
        <v>1.0751904E-4</v>
      </c>
      <c r="M6" s="25">
        <v>1.3213392E-4</v>
      </c>
      <c r="N6" s="25">
        <v>1.6578671999999998E-4</v>
      </c>
      <c r="O6" s="25">
        <v>1.5286391999999997E-4</v>
      </c>
      <c r="P6" s="25">
        <v>1.5350657999999999E-4</v>
      </c>
      <c r="Q6" s="25">
        <v>1.8395454000000002E-4</v>
      </c>
      <c r="R6" s="25">
        <v>2.02287E-4</v>
      </c>
      <c r="S6" s="25">
        <v>1.7182476E-4</v>
      </c>
      <c r="T6" s="25">
        <v>1.6648949999999998E-4</v>
      </c>
      <c r="U6" s="25">
        <v>1.9169975999999998E-4</v>
      </c>
      <c r="V6" s="25">
        <v>1.4304000000000001E-4</v>
      </c>
      <c r="W6" s="25">
        <v>1.4171999999999999E-4</v>
      </c>
      <c r="X6" s="25">
        <v>1.7344792291320001E-4</v>
      </c>
      <c r="Y6" s="25">
        <v>1.5119061908512501E-4</v>
      </c>
      <c r="Z6" s="25">
        <v>1.6101037942041661E-4</v>
      </c>
      <c r="AA6" s="25">
        <v>1.5067963596959998E-4</v>
      </c>
      <c r="AB6" s="25">
        <v>1.5619230296060998E-4</v>
      </c>
      <c r="AC6" s="25">
        <v>1.6664496665638186E-4</v>
      </c>
      <c r="AD6" s="34">
        <f t="shared" ref="AD6:AD14" si="1">(AC6-AB6)/AB6</f>
        <v>6.6921759252169644E-2</v>
      </c>
      <c r="AE6" s="12">
        <f t="shared" ref="AE6:AE15" si="2">(AC6-AA6)/AA6</f>
        <v>0.10595546361688141</v>
      </c>
      <c r="AF6" s="12">
        <f t="shared" ref="AF6:AF15" si="3">(Z6-$C6)/$C6</f>
        <v>0.30602807000975835</v>
      </c>
      <c r="AG6" s="12">
        <f t="shared" si="0"/>
        <v>0.22223073359328918</v>
      </c>
      <c r="AH6" s="12">
        <f t="shared" si="0"/>
        <v>0.26694647090657164</v>
      </c>
      <c r="AI6" s="12">
        <f t="shared" si="0"/>
        <v>0.35173275761796718</v>
      </c>
    </row>
    <row r="7" spans="1:35" ht="26.65" customHeight="1" x14ac:dyDescent="0.2">
      <c r="A7" s="80"/>
      <c r="B7" s="9" t="s">
        <v>16</v>
      </c>
      <c r="C7" s="25">
        <v>0.25703983159909649</v>
      </c>
      <c r="D7" s="25">
        <v>0.36281962797239681</v>
      </c>
      <c r="E7" s="25">
        <v>0.34062052836273471</v>
      </c>
      <c r="F7" s="25">
        <v>0.24317173926890812</v>
      </c>
      <c r="G7" s="25">
        <v>0.19629129842089243</v>
      </c>
      <c r="H7" s="25">
        <v>0.11779418047614673</v>
      </c>
      <c r="I7" s="25">
        <v>0.11099661222252924</v>
      </c>
      <c r="J7" s="25">
        <v>0.10283955558857588</v>
      </c>
      <c r="K7" s="25">
        <v>0.10805502303222747</v>
      </c>
      <c r="L7" s="25">
        <v>9.5729131874024126E-2</v>
      </c>
      <c r="M7" s="25">
        <v>7.8180693525311928E-2</v>
      </c>
      <c r="N7" s="25">
        <v>7.3161732018546546E-2</v>
      </c>
      <c r="O7" s="25">
        <v>0.2438525361204999</v>
      </c>
      <c r="P7" s="25">
        <v>0.1019940540722776</v>
      </c>
      <c r="Q7" s="25">
        <v>0.10148363713922329</v>
      </c>
      <c r="R7" s="25">
        <v>7.2887638380415787E-2</v>
      </c>
      <c r="S7" s="25">
        <v>5.7468176409389969E-2</v>
      </c>
      <c r="T7" s="25">
        <v>5.1043468302352027E-2</v>
      </c>
      <c r="U7" s="25">
        <v>4.0915956805882558E-2</v>
      </c>
      <c r="V7" s="25">
        <v>3.3524793050658128E-2</v>
      </c>
      <c r="W7" s="25">
        <v>3.7831046582476331E-2</v>
      </c>
      <c r="X7" s="25">
        <v>4.5260874670605702E-2</v>
      </c>
      <c r="Y7" s="25">
        <v>3.8516556466110269E-2</v>
      </c>
      <c r="Z7" s="25">
        <v>3.2651749061808316E-2</v>
      </c>
      <c r="AA7" s="25">
        <v>3.5623110299382345E-2</v>
      </c>
      <c r="AB7" s="25">
        <v>2.518324587125402E-2</v>
      </c>
      <c r="AC7" s="25">
        <v>2.7532433737730573E-2</v>
      </c>
      <c r="AD7" s="34">
        <f t="shared" si="1"/>
        <v>9.3283760103302887E-2</v>
      </c>
      <c r="AE7" s="12">
        <f t="shared" si="2"/>
        <v>-0.227118757841649</v>
      </c>
      <c r="AF7" s="12">
        <f t="shared" si="3"/>
        <v>-0.87297008071210125</v>
      </c>
      <c r="AG7" s="12">
        <f t="shared" si="0"/>
        <v>-0.86141015546982036</v>
      </c>
      <c r="AH7" s="12">
        <f t="shared" si="0"/>
        <v>-0.90202590114308745</v>
      </c>
      <c r="AI7" s="12">
        <f t="shared" si="0"/>
        <v>-0.89288650880898202</v>
      </c>
    </row>
    <row r="8" spans="1:35" x14ac:dyDescent="0.2">
      <c r="A8" s="80"/>
      <c r="B8" s="8" t="s">
        <v>17</v>
      </c>
      <c r="C8" s="25">
        <v>2.2387687130800002</v>
      </c>
      <c r="D8" s="25">
        <v>6.0753519013600021</v>
      </c>
      <c r="E8" s="25">
        <v>2.46490063812</v>
      </c>
      <c r="F8" s="25">
        <v>2.8886695318800002</v>
      </c>
      <c r="G8" s="25">
        <v>2.5377744855199995</v>
      </c>
      <c r="H8" s="25">
        <v>2.3825278700000001</v>
      </c>
      <c r="I8" s="25">
        <v>2.7550787675600006</v>
      </c>
      <c r="J8" s="25">
        <v>2.8472432713600004</v>
      </c>
      <c r="K8" s="25">
        <v>2.66858361288</v>
      </c>
      <c r="L8" s="25">
        <v>2.7839260853600001</v>
      </c>
      <c r="M8" s="25">
        <v>2.7358827429200003</v>
      </c>
      <c r="N8" s="25">
        <v>2.7924890873200003</v>
      </c>
      <c r="O8" s="25">
        <v>2.8266844116000005</v>
      </c>
      <c r="P8" s="25">
        <v>2.9237593245600002</v>
      </c>
      <c r="Q8" s="25">
        <v>2.9307235908400004</v>
      </c>
      <c r="R8" s="25">
        <v>3.0088952900000003</v>
      </c>
      <c r="S8" s="25">
        <v>3.2241778510400003</v>
      </c>
      <c r="T8" s="25">
        <v>3.1683209150399998</v>
      </c>
      <c r="U8" s="25">
        <v>3.29190478748</v>
      </c>
      <c r="V8" s="25">
        <v>3.2943517789999999</v>
      </c>
      <c r="W8" s="25">
        <v>3.3992594812399997</v>
      </c>
      <c r="X8" s="25">
        <v>3.3487817554800006</v>
      </c>
      <c r="Y8" s="25">
        <v>3.3407862000400002</v>
      </c>
      <c r="Z8" s="25">
        <v>3.2792411744800001</v>
      </c>
      <c r="AA8" s="25">
        <v>3.0117784218400008</v>
      </c>
      <c r="AB8" s="25">
        <v>2.7822240270799998</v>
      </c>
      <c r="AC8" s="25">
        <v>2.7958180066000007</v>
      </c>
      <c r="AD8" s="34">
        <f t="shared" si="1"/>
        <v>4.8860118335862443E-3</v>
      </c>
      <c r="AE8" s="12">
        <f t="shared" si="2"/>
        <v>-7.1705280067735633E-2</v>
      </c>
      <c r="AF8" s="12">
        <f t="shared" si="3"/>
        <v>0.46475210025986258</v>
      </c>
      <c r="AG8" s="12">
        <f t="shared" si="0"/>
        <v>0.34528341594363604</v>
      </c>
      <c r="AH8" s="12">
        <f t="shared" si="0"/>
        <v>0.24274741326554339</v>
      </c>
      <c r="AI8" s="12">
        <f t="shared" si="0"/>
        <v>0.24881949183291754</v>
      </c>
    </row>
    <row r="9" spans="1:35" ht="24.75" customHeight="1" x14ac:dyDescent="0.2">
      <c r="A9" s="80"/>
      <c r="B9" s="9" t="s">
        <v>18</v>
      </c>
      <c r="C9" s="25">
        <v>1.6391724469995002</v>
      </c>
      <c r="D9" s="25">
        <v>1.9073456241115148</v>
      </c>
      <c r="E9" s="25">
        <v>0.78962135187043037</v>
      </c>
      <c r="F9" s="25">
        <v>0.75344386033372956</v>
      </c>
      <c r="G9" s="25">
        <v>0.71459719547574541</v>
      </c>
      <c r="H9" s="25">
        <v>0.66488097436000004</v>
      </c>
      <c r="I9" s="25">
        <v>0.52003193720000007</v>
      </c>
      <c r="J9" s="25">
        <v>0.38107087091999992</v>
      </c>
      <c r="K9" s="25">
        <v>0.34206140823999998</v>
      </c>
      <c r="L9" s="25">
        <v>0.26332031664000005</v>
      </c>
      <c r="M9" s="25">
        <v>0.19973367415999999</v>
      </c>
      <c r="N9" s="25">
        <v>0.16759920744000004</v>
      </c>
      <c r="O9" s="25">
        <v>0.1949357716</v>
      </c>
      <c r="P9" s="25">
        <v>0.19678583227999999</v>
      </c>
      <c r="Q9" s="25">
        <v>0.19090875395999998</v>
      </c>
      <c r="R9" s="25">
        <v>8.5985814006834527E-2</v>
      </c>
      <c r="S9" s="25">
        <v>5.9508052699263583E-2</v>
      </c>
      <c r="T9" s="25">
        <v>4.2367086507838755E-2</v>
      </c>
      <c r="U9" s="25">
        <v>4.0099774232913457E-2</v>
      </c>
      <c r="V9" s="25">
        <v>4.8438751530484561E-2</v>
      </c>
      <c r="W9" s="25">
        <v>3.815916603938007E-2</v>
      </c>
      <c r="X9" s="25">
        <v>4.0079823787282497E-2</v>
      </c>
      <c r="Y9" s="25">
        <v>2.283069178793809E-2</v>
      </c>
      <c r="Z9" s="25">
        <v>1.6094242578137265E-2</v>
      </c>
      <c r="AA9" s="25">
        <v>1.4811284232038835E-2</v>
      </c>
      <c r="AB9" s="25">
        <v>1.1809540899893976E-2</v>
      </c>
      <c r="AC9" s="25">
        <v>1.367150311812987E-2</v>
      </c>
      <c r="AD9" s="34">
        <f t="shared" si="1"/>
        <v>0.15766592740727212</v>
      </c>
      <c r="AE9" s="12">
        <f t="shared" si="2"/>
        <v>-7.6953564326546542E-2</v>
      </c>
      <c r="AF9" s="12">
        <f t="shared" si="3"/>
        <v>-0.99018148297477937</v>
      </c>
      <c r="AG9" s="12">
        <f t="shared" si="0"/>
        <v>-0.99096416959719469</v>
      </c>
      <c r="AH9" s="12">
        <f t="shared" si="0"/>
        <v>-0.9927954249587887</v>
      </c>
      <c r="AI9" s="12">
        <f t="shared" si="0"/>
        <v>-0.99165950895334076</v>
      </c>
    </row>
    <row r="10" spans="1:35" x14ac:dyDescent="0.2">
      <c r="A10" s="81"/>
      <c r="B10" s="10" t="s">
        <v>11</v>
      </c>
      <c r="C10" s="26">
        <f t="shared" ref="C10:Z10" si="4">C5+C6+C7+C8+C9</f>
        <v>4.2354926226819067</v>
      </c>
      <c r="D10" s="26">
        <f t="shared" si="4"/>
        <v>8.430330456843917</v>
      </c>
      <c r="E10" s="26">
        <f t="shared" si="4"/>
        <v>3.6572091710095895</v>
      </c>
      <c r="F10" s="26">
        <f t="shared" si="4"/>
        <v>3.9421080348099187</v>
      </c>
      <c r="G10" s="26">
        <f t="shared" si="4"/>
        <v>3.4846876684475845</v>
      </c>
      <c r="H10" s="26">
        <f t="shared" si="4"/>
        <v>3.1895009252381468</v>
      </c>
      <c r="I10" s="26">
        <f t="shared" si="4"/>
        <v>3.4064675729105298</v>
      </c>
      <c r="J10" s="26">
        <f t="shared" si="4"/>
        <v>3.350749422837576</v>
      </c>
      <c r="K10" s="26">
        <f t="shared" si="4"/>
        <v>3.1383467835402277</v>
      </c>
      <c r="L10" s="26">
        <f t="shared" si="4"/>
        <v>3.1634131604120244</v>
      </c>
      <c r="M10" s="26">
        <f t="shared" si="4"/>
        <v>3.0303946051853123</v>
      </c>
      <c r="N10" s="26">
        <f t="shared" si="4"/>
        <v>3.0510727320675466</v>
      </c>
      <c r="O10" s="26">
        <f t="shared" si="4"/>
        <v>3.2812685554175003</v>
      </c>
      <c r="P10" s="26">
        <f t="shared" si="4"/>
        <v>3.2398982324922776</v>
      </c>
      <c r="Q10" s="26">
        <f t="shared" si="4"/>
        <v>3.2406270827042238</v>
      </c>
      <c r="R10" s="26">
        <f t="shared" si="4"/>
        <v>3.1746667626025982</v>
      </c>
      <c r="S10" s="26">
        <f t="shared" si="4"/>
        <v>3.3449942189971291</v>
      </c>
      <c r="T10" s="26">
        <f t="shared" si="4"/>
        <v>3.2678657356826144</v>
      </c>
      <c r="U10" s="26">
        <f t="shared" si="4"/>
        <v>3.376108958651022</v>
      </c>
      <c r="V10" s="26">
        <f t="shared" si="4"/>
        <v>3.3793150816686199</v>
      </c>
      <c r="W10" s="26">
        <f t="shared" si="4"/>
        <v>3.4774533925212281</v>
      </c>
      <c r="X10" s="26">
        <f t="shared" si="4"/>
        <v>3.4361581706195219</v>
      </c>
      <c r="Y10" s="26">
        <f t="shared" si="4"/>
        <v>3.4034869983728515</v>
      </c>
      <c r="Z10" s="26">
        <f t="shared" si="4"/>
        <v>3.3305029393504708</v>
      </c>
      <c r="AA10" s="26">
        <f>AA5+AA6+AA7+AA8+AA9</f>
        <v>3.0643692442621147</v>
      </c>
      <c r="AB10" s="26">
        <f>AB5+AB6+AB7+AB8+AB9</f>
        <v>2.8211176361946917</v>
      </c>
      <c r="AC10" s="26">
        <f>AC5+AC6+AC7+AC8+AC9</f>
        <v>2.8385832024385769</v>
      </c>
      <c r="AD10" s="35">
        <f t="shared" si="1"/>
        <v>6.1910095558595276E-3</v>
      </c>
      <c r="AE10" s="24">
        <f t="shared" si="2"/>
        <v>-7.3681082084448984E-2</v>
      </c>
      <c r="AF10" s="24">
        <f t="shared" si="3"/>
        <v>-0.21366810521284724</v>
      </c>
      <c r="AG10" s="24">
        <f t="shared" si="0"/>
        <v>-0.27650228267384841</v>
      </c>
      <c r="AH10" s="24">
        <f t="shared" si="0"/>
        <v>-0.33393399835309717</v>
      </c>
      <c r="AI10" s="24">
        <f t="shared" si="0"/>
        <v>-0.32981037737206803</v>
      </c>
    </row>
    <row r="11" spans="1:35" ht="20.45" customHeight="1" x14ac:dyDescent="0.2">
      <c r="A11" s="86" t="s">
        <v>14</v>
      </c>
      <c r="B11" s="8" t="s">
        <v>6</v>
      </c>
      <c r="C11" s="25">
        <v>3.2847438999999999E-2</v>
      </c>
      <c r="D11" s="25">
        <v>3.3280667E-2</v>
      </c>
      <c r="E11" s="25">
        <v>2.2406464000000001E-2</v>
      </c>
      <c r="F11" s="25">
        <v>1.5247307E-2</v>
      </c>
      <c r="G11" s="25">
        <v>1.2944263999999999E-2</v>
      </c>
      <c r="H11" s="25">
        <v>1.5920712652088782E-2</v>
      </c>
      <c r="I11" s="25">
        <v>6.0941734999999993E-3</v>
      </c>
      <c r="J11" s="25">
        <v>1.9520816E-2</v>
      </c>
      <c r="K11" s="25">
        <v>1.98473391E-2</v>
      </c>
      <c r="L11" s="25">
        <v>2.01738622E-2</v>
      </c>
      <c r="M11" s="25">
        <v>1.7310870594822593E-2</v>
      </c>
      <c r="N11" s="25">
        <v>1.5970635699999999E-2</v>
      </c>
      <c r="O11" s="25">
        <v>1.74453462E-2</v>
      </c>
      <c r="P11" s="25">
        <v>1.7496575300000001E-2</v>
      </c>
      <c r="Q11" s="25">
        <v>2.0015681700000003E-2</v>
      </c>
      <c r="R11" s="25">
        <v>2.1125028599999998E-2</v>
      </c>
      <c r="S11" s="25">
        <v>2.34270203E-2</v>
      </c>
      <c r="T11" s="25">
        <v>3.4038357635315007E-2</v>
      </c>
      <c r="U11" s="25">
        <v>3.2331977299999995E-2</v>
      </c>
      <c r="V11" s="25">
        <v>2.6859819100000001E-2</v>
      </c>
      <c r="W11" s="25">
        <v>2.8792773299999998E-2</v>
      </c>
      <c r="X11" s="25">
        <v>2.9001465799999997E-2</v>
      </c>
      <c r="Y11" s="25">
        <v>2.8705213811078122E-2</v>
      </c>
      <c r="Z11" s="25">
        <v>2.7364554861844116E-2</v>
      </c>
      <c r="AA11" s="25">
        <v>2.7365563297319196E-2</v>
      </c>
      <c r="AB11" s="25">
        <v>2.6681424214886215E-2</v>
      </c>
      <c r="AC11" s="25">
        <v>2.601438860951406E-2</v>
      </c>
      <c r="AD11" s="34">
        <f t="shared" si="1"/>
        <v>-2.4999999999999988E-2</v>
      </c>
      <c r="AE11" s="12">
        <f t="shared" si="2"/>
        <v>-4.9375000000000023E-2</v>
      </c>
      <c r="AF11" s="12">
        <f t="shared" si="3"/>
        <v>-0.16691968400202778</v>
      </c>
      <c r="AG11" s="12">
        <f t="shared" si="0"/>
        <v>-0.16688898342061928</v>
      </c>
      <c r="AH11" s="12">
        <f t="shared" si="0"/>
        <v>-0.18771675883510383</v>
      </c>
      <c r="AI11" s="12">
        <f t="shared" si="0"/>
        <v>-0.20802383986422623</v>
      </c>
    </row>
    <row r="12" spans="1:35" ht="20.45" customHeight="1" x14ac:dyDescent="0.2">
      <c r="A12" s="87"/>
      <c r="B12" s="8" t="s">
        <v>13</v>
      </c>
      <c r="C12" s="25">
        <v>5.8552846712811614E-3</v>
      </c>
      <c r="D12" s="25">
        <v>6.1035116640994697E-3</v>
      </c>
      <c r="E12" s="25">
        <v>5.8054966201592506E-3</v>
      </c>
      <c r="F12" s="25">
        <v>5.7060629824343938E-3</v>
      </c>
      <c r="G12" s="25">
        <v>6.0542558970607587E-3</v>
      </c>
      <c r="H12" s="25">
        <v>3.9196210091028269E-3</v>
      </c>
      <c r="I12" s="25">
        <v>4.2776829898846774E-3</v>
      </c>
      <c r="J12" s="25">
        <v>4.1346500233317776E-3</v>
      </c>
      <c r="K12" s="25">
        <v>3.9388217452169857E-3</v>
      </c>
      <c r="L12" s="25">
        <v>3.4831567895473635E-3</v>
      </c>
      <c r="M12" s="25">
        <v>3.6354633820251123E-3</v>
      </c>
      <c r="N12" s="25">
        <v>3.2368222118525428E-3</v>
      </c>
      <c r="O12" s="25">
        <v>3.5051539897340174E-3</v>
      </c>
      <c r="P12" s="25">
        <v>3.8438194120391971E-3</v>
      </c>
      <c r="Q12" s="25">
        <v>3.8918152123191786E-3</v>
      </c>
      <c r="R12" s="25">
        <v>3.9333154456369576E-3</v>
      </c>
      <c r="S12" s="25">
        <v>3.7944797013532432E-3</v>
      </c>
      <c r="T12" s="25">
        <v>3.8846476901539897E-3</v>
      </c>
      <c r="U12" s="25">
        <v>3.9421465235650955E-3</v>
      </c>
      <c r="V12" s="25">
        <v>3.0474825011665889E-3</v>
      </c>
      <c r="W12" s="25">
        <v>3.2661455902939806E-3</v>
      </c>
      <c r="X12" s="25">
        <v>3.3363159122725152E-3</v>
      </c>
      <c r="Y12" s="25">
        <v>3.1341507232851146E-3</v>
      </c>
      <c r="Z12" s="25">
        <v>2.8936514232384505E-3</v>
      </c>
      <c r="AA12" s="25">
        <v>3.0221511899206719E-3</v>
      </c>
      <c r="AB12" s="25">
        <v>2.8281521231917871E-3</v>
      </c>
      <c r="AC12" s="25">
        <v>2.5272811701880665E-3</v>
      </c>
      <c r="AD12" s="34">
        <f t="shared" si="1"/>
        <v>-0.10638428906863914</v>
      </c>
      <c r="AE12" s="12">
        <f t="shared" si="2"/>
        <v>-0.16374760514400183</v>
      </c>
      <c r="AF12" s="12">
        <f t="shared" si="3"/>
        <v>-0.50580516820451926</v>
      </c>
      <c r="AG12" s="12">
        <f t="shared" si="0"/>
        <v>-0.48385922127003739</v>
      </c>
      <c r="AH12" s="12">
        <f t="shared" si="0"/>
        <v>-0.51699152441499052</v>
      </c>
      <c r="AI12" s="12">
        <f t="shared" si="0"/>
        <v>-0.56837603770422895</v>
      </c>
    </row>
    <row r="13" spans="1:35" s="6" customFormat="1" ht="22.15" customHeight="1" x14ac:dyDescent="0.2">
      <c r="A13" s="88"/>
      <c r="B13" s="10" t="s">
        <v>11</v>
      </c>
      <c r="C13" s="26">
        <f t="shared" ref="C13:AB13" si="5">C11+C12</f>
        <v>3.8702723671281164E-2</v>
      </c>
      <c r="D13" s="26">
        <f t="shared" si="5"/>
        <v>3.9384178664099469E-2</v>
      </c>
      <c r="E13" s="26">
        <f t="shared" si="5"/>
        <v>2.8211960620159252E-2</v>
      </c>
      <c r="F13" s="26">
        <f t="shared" si="5"/>
        <v>2.0953369982434394E-2</v>
      </c>
      <c r="G13" s="26">
        <f t="shared" si="5"/>
        <v>1.8998519897060757E-2</v>
      </c>
      <c r="H13" s="26">
        <f t="shared" si="5"/>
        <v>1.984033366119161E-2</v>
      </c>
      <c r="I13" s="26">
        <f t="shared" si="5"/>
        <v>1.0371856489884677E-2</v>
      </c>
      <c r="J13" s="26">
        <f t="shared" si="5"/>
        <v>2.3655466023331777E-2</v>
      </c>
      <c r="K13" s="26">
        <f t="shared" si="5"/>
        <v>2.3786160845216987E-2</v>
      </c>
      <c r="L13" s="26">
        <f t="shared" si="5"/>
        <v>2.3657018989547363E-2</v>
      </c>
      <c r="M13" s="26">
        <f t="shared" si="5"/>
        <v>2.0946333976847704E-2</v>
      </c>
      <c r="N13" s="26">
        <f t="shared" si="5"/>
        <v>1.9207457911852542E-2</v>
      </c>
      <c r="O13" s="26">
        <f t="shared" si="5"/>
        <v>2.0950500189734017E-2</v>
      </c>
      <c r="P13" s="26">
        <f t="shared" si="5"/>
        <v>2.1340394712039197E-2</v>
      </c>
      <c r="Q13" s="26">
        <f t="shared" si="5"/>
        <v>2.3907496912319182E-2</v>
      </c>
      <c r="R13" s="26">
        <f t="shared" si="5"/>
        <v>2.5058344045636956E-2</v>
      </c>
      <c r="S13" s="26">
        <f t="shared" si="5"/>
        <v>2.7221500001353243E-2</v>
      </c>
      <c r="T13" s="26">
        <f t="shared" si="5"/>
        <v>3.7923005325468995E-2</v>
      </c>
      <c r="U13" s="26">
        <f t="shared" si="5"/>
        <v>3.627412382356509E-2</v>
      </c>
      <c r="V13" s="26">
        <f t="shared" si="5"/>
        <v>2.9907301601166589E-2</v>
      </c>
      <c r="W13" s="26">
        <f t="shared" si="5"/>
        <v>3.2058918890293976E-2</v>
      </c>
      <c r="X13" s="26">
        <f t="shared" si="5"/>
        <v>3.2337781712272515E-2</v>
      </c>
      <c r="Y13" s="26">
        <f t="shared" si="5"/>
        <v>3.1839364534363236E-2</v>
      </c>
      <c r="Z13" s="26">
        <f t="shared" si="5"/>
        <v>3.0258206285082568E-2</v>
      </c>
      <c r="AA13" s="26">
        <f t="shared" si="5"/>
        <v>3.038771448723987E-2</v>
      </c>
      <c r="AB13" s="26">
        <f t="shared" si="5"/>
        <v>2.9509576338078002E-2</v>
      </c>
      <c r="AC13" s="26">
        <f>AC11+AC12</f>
        <v>2.8541669779702128E-2</v>
      </c>
      <c r="AD13" s="35">
        <f t="shared" si="1"/>
        <v>-3.2799744302900259E-2</v>
      </c>
      <c r="AE13" s="24">
        <f t="shared" si="2"/>
        <v>-6.0749705553305625E-2</v>
      </c>
      <c r="AF13" s="24">
        <f t="shared" si="3"/>
        <v>-0.21818922766060356</v>
      </c>
      <c r="AG13" s="24">
        <f t="shared" si="0"/>
        <v>-0.21484299799322223</v>
      </c>
      <c r="AH13" s="24">
        <f t="shared" si="0"/>
        <v>-0.23753230938691824</v>
      </c>
      <c r="AI13" s="24">
        <f t="shared" si="0"/>
        <v>-0.26254105467825017</v>
      </c>
    </row>
    <row r="14" spans="1:35" x14ac:dyDescent="0.2">
      <c r="A14" s="89" t="s">
        <v>0</v>
      </c>
      <c r="B14" s="89"/>
      <c r="C14" s="25">
        <v>8.7949999999999991E-10</v>
      </c>
      <c r="D14" s="25">
        <v>8.7949999999999991E-10</v>
      </c>
      <c r="E14" s="25">
        <v>2.2429359999999997E-8</v>
      </c>
      <c r="F14" s="25">
        <v>2.1591680000000003E-8</v>
      </c>
      <c r="G14" s="25">
        <v>3.5963700000000001E-9</v>
      </c>
      <c r="H14" s="25">
        <v>2.7376000000000001E-11</v>
      </c>
      <c r="I14" s="25">
        <v>1.3888000000000001E-11</v>
      </c>
      <c r="J14" s="25">
        <v>1.2960000000000001E-11</v>
      </c>
      <c r="K14" s="25">
        <v>9.3055999999999991E-11</v>
      </c>
      <c r="L14" s="25">
        <v>3.2447999999999997E-11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1.2977999999999999E-10</v>
      </c>
      <c r="Y14" s="25">
        <v>1.5389745000000001E-9</v>
      </c>
      <c r="Z14" s="25">
        <v>2.2906169999999996E-9</v>
      </c>
      <c r="AA14" s="25">
        <v>2.9957549999999996E-9</v>
      </c>
      <c r="AB14" s="25">
        <v>3.7874129999999996E-9</v>
      </c>
      <c r="AC14" s="25">
        <v>3.7874129999999996E-9</v>
      </c>
      <c r="AD14" s="34">
        <f t="shared" si="1"/>
        <v>0</v>
      </c>
      <c r="AE14" s="12">
        <f t="shared" si="2"/>
        <v>0.26425992779783392</v>
      </c>
      <c r="AF14" s="12">
        <f t="shared" si="3"/>
        <v>1.604453666856168</v>
      </c>
      <c r="AG14" s="12">
        <f t="shared" si="0"/>
        <v>2.4062023877202958</v>
      </c>
      <c r="AH14" s="12">
        <f t="shared" si="0"/>
        <v>3.3063251847640709</v>
      </c>
      <c r="AI14" s="12">
        <f t="shared" si="0"/>
        <v>3.3063251847640709</v>
      </c>
    </row>
    <row r="15" spans="1:35" ht="15.75" x14ac:dyDescent="0.2">
      <c r="A15" s="90" t="s">
        <v>12</v>
      </c>
      <c r="B15" s="90"/>
      <c r="C15" s="43">
        <f t="shared" ref="C15:AB15" si="6">C10+C13+C14</f>
        <v>4.2741953472326877</v>
      </c>
      <c r="D15" s="43">
        <f t="shared" si="6"/>
        <v>8.4697146363875149</v>
      </c>
      <c r="E15" s="43">
        <f t="shared" si="6"/>
        <v>3.6854211540591089</v>
      </c>
      <c r="F15" s="43">
        <f t="shared" si="6"/>
        <v>3.9630614263840331</v>
      </c>
      <c r="G15" s="43">
        <f t="shared" si="6"/>
        <v>3.5036861919410152</v>
      </c>
      <c r="H15" s="43">
        <f t="shared" si="6"/>
        <v>3.2093412589267141</v>
      </c>
      <c r="I15" s="43">
        <f t="shared" si="6"/>
        <v>3.4168394294143023</v>
      </c>
      <c r="J15" s="43">
        <f t="shared" si="6"/>
        <v>3.3744048888738676</v>
      </c>
      <c r="K15" s="43">
        <f t="shared" si="6"/>
        <v>3.1621329444785005</v>
      </c>
      <c r="L15" s="43">
        <f t="shared" si="6"/>
        <v>3.1870701794340195</v>
      </c>
      <c r="M15" s="43">
        <f t="shared" si="6"/>
        <v>3.0513409391621602</v>
      </c>
      <c r="N15" s="43">
        <f t="shared" si="6"/>
        <v>3.0702801899793992</v>
      </c>
      <c r="O15" s="43">
        <f t="shared" si="6"/>
        <v>3.3022190556072344</v>
      </c>
      <c r="P15" s="43">
        <f t="shared" si="6"/>
        <v>3.261238627204317</v>
      </c>
      <c r="Q15" s="43">
        <f t="shared" si="6"/>
        <v>3.264534579616543</v>
      </c>
      <c r="R15" s="43">
        <f t="shared" si="6"/>
        <v>3.1997251066482351</v>
      </c>
      <c r="S15" s="43">
        <f t="shared" si="6"/>
        <v>3.3722157189984823</v>
      </c>
      <c r="T15" s="43">
        <f t="shared" si="6"/>
        <v>3.3057887410080835</v>
      </c>
      <c r="U15" s="43">
        <f t="shared" si="6"/>
        <v>3.4123830824745869</v>
      </c>
      <c r="V15" s="43">
        <f t="shared" si="6"/>
        <v>3.4092223832697863</v>
      </c>
      <c r="W15" s="43">
        <f t="shared" si="6"/>
        <v>3.5095123114115219</v>
      </c>
      <c r="X15" s="43">
        <f t="shared" si="6"/>
        <v>3.4684959524615744</v>
      </c>
      <c r="Y15" s="43">
        <f t="shared" si="6"/>
        <v>3.4353263644461891</v>
      </c>
      <c r="Z15" s="43">
        <f t="shared" si="6"/>
        <v>3.3607611479261705</v>
      </c>
      <c r="AA15" s="43">
        <f t="shared" si="6"/>
        <v>3.0947569617451096</v>
      </c>
      <c r="AB15" s="43">
        <f t="shared" si="6"/>
        <v>2.8506272163201829</v>
      </c>
      <c r="AC15" s="43">
        <f>AC10+AC13+AC14</f>
        <v>2.867124876005692</v>
      </c>
      <c r="AD15" s="37">
        <f>(AC15-AB15)/AB15</f>
        <v>5.7873788586097858E-3</v>
      </c>
      <c r="AE15" s="23">
        <f t="shared" si="2"/>
        <v>-7.3554107334831767E-2</v>
      </c>
      <c r="AF15" s="23">
        <f t="shared" si="3"/>
        <v>-0.2137090434806441</v>
      </c>
      <c r="AG15" s="23">
        <f t="shared" si="0"/>
        <v>-0.27594395896088397</v>
      </c>
      <c r="AH15" s="23">
        <f t="shared" si="0"/>
        <v>-0.33306108290866698</v>
      </c>
      <c r="AI15" s="23">
        <f t="shared" si="0"/>
        <v>-0.32920125471990846</v>
      </c>
    </row>
    <row r="16" spans="1:35" x14ac:dyDescent="0.2">
      <c r="A16" s="7" t="s">
        <v>22</v>
      </c>
      <c r="B16" s="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9"/>
      <c r="AE16" s="16"/>
      <c r="AF16" s="16"/>
      <c r="AG16" s="16"/>
      <c r="AH16" s="16"/>
      <c r="AI16" s="17"/>
    </row>
    <row r="17" spans="1:35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5.75" x14ac:dyDescent="0.25">
      <c r="A18" s="1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5" x14ac:dyDescent="0.2">
      <c r="A20" s="92" t="s">
        <v>1</v>
      </c>
      <c r="B20" s="92" t="s">
        <v>2</v>
      </c>
      <c r="C20" s="91" t="s">
        <v>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7"/>
      <c r="AE20" s="17"/>
      <c r="AF20" s="17"/>
      <c r="AG20" s="17"/>
      <c r="AH20" s="17"/>
      <c r="AI20" s="17"/>
    </row>
    <row r="21" spans="1:35" x14ac:dyDescent="0.2">
      <c r="A21" s="92"/>
      <c r="B21" s="92"/>
      <c r="C21" s="15">
        <v>1990</v>
      </c>
      <c r="D21" s="15">
        <v>1991</v>
      </c>
      <c r="E21" s="15">
        <v>1992</v>
      </c>
      <c r="F21" s="15">
        <v>1993</v>
      </c>
      <c r="G21" s="15">
        <v>1994</v>
      </c>
      <c r="H21" s="15">
        <v>1995</v>
      </c>
      <c r="I21" s="15">
        <v>1996</v>
      </c>
      <c r="J21" s="15">
        <v>1997</v>
      </c>
      <c r="K21" s="15">
        <v>1998</v>
      </c>
      <c r="L21" s="15">
        <v>1999</v>
      </c>
      <c r="M21" s="15">
        <v>2000</v>
      </c>
      <c r="N21" s="15">
        <v>2001</v>
      </c>
      <c r="O21" s="15">
        <v>2002</v>
      </c>
      <c r="P21" s="15">
        <v>2003</v>
      </c>
      <c r="Q21" s="15">
        <v>2004</v>
      </c>
      <c r="R21" s="15">
        <v>2005</v>
      </c>
      <c r="S21" s="15">
        <v>2006</v>
      </c>
      <c r="T21" s="15">
        <v>2007</v>
      </c>
      <c r="U21" s="15">
        <v>2008</v>
      </c>
      <c r="V21" s="15">
        <v>2009</v>
      </c>
      <c r="W21" s="15">
        <v>2010</v>
      </c>
      <c r="X21" s="15">
        <v>2011</v>
      </c>
      <c r="Y21" s="15">
        <v>2012</v>
      </c>
      <c r="Z21" s="15">
        <v>2013</v>
      </c>
      <c r="AA21" s="15">
        <v>2014</v>
      </c>
      <c r="AB21" s="15">
        <v>2015</v>
      </c>
      <c r="AC21" s="15">
        <v>2016</v>
      </c>
      <c r="AD21" s="17"/>
      <c r="AE21" s="17"/>
      <c r="AF21" s="17"/>
      <c r="AG21" s="17"/>
      <c r="AH21" s="17"/>
      <c r="AI21" s="17"/>
    </row>
    <row r="22" spans="1:35" x14ac:dyDescent="0.2">
      <c r="A22" s="102" t="s">
        <v>3</v>
      </c>
      <c r="B22" s="9" t="s">
        <v>9</v>
      </c>
      <c r="C22" s="12">
        <f t="shared" ref="C22:C32" si="7">C5/C$15</f>
        <v>2.3487075430070382E-2</v>
      </c>
      <c r="D22" s="12">
        <f t="shared" ref="D22:AB32" si="8">D5/D$15</f>
        <v>9.9986701271110329E-3</v>
      </c>
      <c r="E22" s="12">
        <f t="shared" si="8"/>
        <v>1.6822052841407729E-2</v>
      </c>
      <c r="F22" s="12">
        <f t="shared" si="8"/>
        <v>1.4312422075938936E-2</v>
      </c>
      <c r="G22" s="12">
        <f t="shared" si="8"/>
        <v>1.0259861597659944E-2</v>
      </c>
      <c r="H22" s="12">
        <f t="shared" si="8"/>
        <v>7.5474738981483689E-3</v>
      </c>
      <c r="I22" s="12">
        <f t="shared" si="8"/>
        <v>5.9284915977079735E-3</v>
      </c>
      <c r="J22" s="12">
        <f t="shared" si="8"/>
        <v>5.7680333066064187E-3</v>
      </c>
      <c r="K22" s="12">
        <f t="shared" si="8"/>
        <v>6.1636299707235522E-3</v>
      </c>
      <c r="L22" s="12">
        <f t="shared" si="8"/>
        <v>6.3789331120441004E-3</v>
      </c>
      <c r="M22" s="12">
        <f t="shared" si="8"/>
        <v>5.396106494910749E-3</v>
      </c>
      <c r="N22" s="12">
        <f t="shared" si="8"/>
        <v>5.7509144040428679E-3</v>
      </c>
      <c r="O22" s="12">
        <f t="shared" si="8"/>
        <v>4.7371091722210002E-3</v>
      </c>
      <c r="P22" s="12">
        <f t="shared" si="8"/>
        <v>5.2757608279493965E-3</v>
      </c>
      <c r="Q22" s="12">
        <f t="shared" si="8"/>
        <v>5.3076926595261482E-3</v>
      </c>
      <c r="R22" s="12">
        <f t="shared" si="8"/>
        <v>2.0925963925574166E-3</v>
      </c>
      <c r="S22" s="12">
        <f t="shared" si="8"/>
        <v>1.0878052871316527E-3</v>
      </c>
      <c r="T22" s="12">
        <f t="shared" si="8"/>
        <v>1.8052503653345454E-3</v>
      </c>
      <c r="U22" s="12">
        <f t="shared" si="8"/>
        <v>8.781957651872725E-4</v>
      </c>
      <c r="V22" s="12">
        <f t="shared" si="8"/>
        <v>8.3793832326584539E-4</v>
      </c>
      <c r="W22" s="12">
        <f t="shared" si="8"/>
        <v>5.8753994185109211E-4</v>
      </c>
      <c r="X22" s="12">
        <f t="shared" si="8"/>
        <v>5.369095954684222E-4</v>
      </c>
      <c r="Y22" s="12">
        <f t="shared" si="8"/>
        <v>3.4999861211495938E-4</v>
      </c>
      <c r="Z22" s="12">
        <f t="shared" si="8"/>
        <v>7.0066355431341355E-4</v>
      </c>
      <c r="AA22" s="12">
        <f t="shared" si="8"/>
        <v>6.4811171911617073E-4</v>
      </c>
      <c r="AB22" s="12">
        <f t="shared" si="8"/>
        <v>6.1201620141526278E-4</v>
      </c>
      <c r="AC22" s="12">
        <f t="shared" ref="AC22:AC31" si="9">AC5/AC$15</f>
        <v>4.8641551253333763E-4</v>
      </c>
      <c r="AD22" s="17"/>
      <c r="AE22" s="17"/>
      <c r="AF22" s="17"/>
      <c r="AG22" s="17"/>
      <c r="AH22" s="17"/>
      <c r="AI22" s="17"/>
    </row>
    <row r="23" spans="1:35" ht="22.5" x14ac:dyDescent="0.2">
      <c r="A23" s="103"/>
      <c r="B23" s="9" t="s">
        <v>10</v>
      </c>
      <c r="C23" s="12">
        <f t="shared" si="7"/>
        <v>2.8843436011837591E-5</v>
      </c>
      <c r="D23" s="12">
        <f t="shared" ref="D23:R23" si="10">D6/D$15</f>
        <v>1.5044270730512734E-5</v>
      </c>
      <c r="E23" s="12">
        <f t="shared" si="10"/>
        <v>1.9076045060024757E-5</v>
      </c>
      <c r="F23" s="12">
        <f t="shared" si="10"/>
        <v>2.5711304730638813E-5</v>
      </c>
      <c r="G23" s="12">
        <f t="shared" si="10"/>
        <v>2.2077782016530049E-5</v>
      </c>
      <c r="H23" s="12">
        <f t="shared" si="10"/>
        <v>2.3519162940385715E-5</v>
      </c>
      <c r="I23" s="12">
        <f t="shared" si="10"/>
        <v>3.0306393419766401E-5</v>
      </c>
      <c r="J23" s="12">
        <f t="shared" si="10"/>
        <v>3.913139778672711E-5</v>
      </c>
      <c r="K23" s="12">
        <f t="shared" si="10"/>
        <v>4.9498867615072274E-5</v>
      </c>
      <c r="L23" s="12">
        <f t="shared" si="10"/>
        <v>3.3736012684569727E-5</v>
      </c>
      <c r="M23" s="12">
        <f t="shared" si="10"/>
        <v>4.3303558217352613E-5</v>
      </c>
      <c r="N23" s="12">
        <f t="shared" si="10"/>
        <v>5.3997260751994227E-5</v>
      </c>
      <c r="O23" s="12">
        <f t="shared" si="10"/>
        <v>4.6291271846558442E-5</v>
      </c>
      <c r="P23" s="12">
        <f t="shared" si="10"/>
        <v>4.7070023861330522E-5</v>
      </c>
      <c r="Q23" s="12">
        <f t="shared" si="10"/>
        <v>5.6349392390754701E-5</v>
      </c>
      <c r="R23" s="12">
        <f t="shared" si="10"/>
        <v>6.3220118371949444E-5</v>
      </c>
      <c r="S23" s="12">
        <f t="shared" si="8"/>
        <v>5.0953074867651234E-5</v>
      </c>
      <c r="T23" s="12">
        <f t="shared" si="8"/>
        <v>5.0363018645054087E-5</v>
      </c>
      <c r="U23" s="12">
        <f t="shared" si="8"/>
        <v>5.617767858026756E-5</v>
      </c>
      <c r="V23" s="12">
        <f t="shared" si="8"/>
        <v>4.1956781904854885E-5</v>
      </c>
      <c r="W23" s="12">
        <f t="shared" si="8"/>
        <v>4.0381679112275392E-5</v>
      </c>
      <c r="X23" s="12">
        <f t="shared" si="8"/>
        <v>5.000666723860666E-5</v>
      </c>
      <c r="Y23" s="12">
        <f t="shared" si="8"/>
        <v>4.401055476122093E-5</v>
      </c>
      <c r="Z23" s="12">
        <f t="shared" si="8"/>
        <v>4.7908902874508504E-5</v>
      </c>
      <c r="AA23" s="12">
        <f t="shared" si="8"/>
        <v>4.8688681480381226E-5</v>
      </c>
      <c r="AB23" s="12">
        <f t="shared" si="8"/>
        <v>5.4792258372610179E-5</v>
      </c>
      <c r="AC23" s="12">
        <f t="shared" si="9"/>
        <v>5.8122674757208946E-5</v>
      </c>
      <c r="AD23" s="17"/>
      <c r="AE23" s="17"/>
      <c r="AF23" s="17"/>
      <c r="AG23" s="17"/>
      <c r="AH23" s="17"/>
      <c r="AI23" s="17"/>
    </row>
    <row r="24" spans="1:35" ht="22.5" x14ac:dyDescent="0.2">
      <c r="A24" s="103"/>
      <c r="B24" s="9" t="s">
        <v>16</v>
      </c>
      <c r="C24" s="12">
        <f t="shared" si="7"/>
        <v>6.0137595668273792E-2</v>
      </c>
      <c r="D24" s="12">
        <f t="shared" si="8"/>
        <v>4.2837290693792003E-2</v>
      </c>
      <c r="E24" s="12">
        <f t="shared" si="8"/>
        <v>9.2423773057138003E-2</v>
      </c>
      <c r="F24" s="12">
        <f t="shared" si="8"/>
        <v>6.1359568552229654E-2</v>
      </c>
      <c r="G24" s="12">
        <f t="shared" si="8"/>
        <v>5.6024223537025318E-2</v>
      </c>
      <c r="H24" s="12">
        <f t="shared" si="8"/>
        <v>3.6703538506073399E-2</v>
      </c>
      <c r="I24" s="12">
        <f t="shared" si="8"/>
        <v>3.2485170730295547E-2</v>
      </c>
      <c r="J24" s="12">
        <f t="shared" si="8"/>
        <v>3.0476353305336837E-2</v>
      </c>
      <c r="K24" s="12">
        <f t="shared" si="8"/>
        <v>3.4171562337663802E-2</v>
      </c>
      <c r="L24" s="12">
        <f t="shared" si="8"/>
        <v>3.0036719144673596E-2</v>
      </c>
      <c r="M24" s="12">
        <f t="shared" si="8"/>
        <v>2.562174961241101E-2</v>
      </c>
      <c r="N24" s="12">
        <f t="shared" si="8"/>
        <v>2.3829008263586991E-2</v>
      </c>
      <c r="O24" s="12">
        <f t="shared" si="8"/>
        <v>7.384505146817362E-2</v>
      </c>
      <c r="P24" s="12">
        <f t="shared" si="8"/>
        <v>3.1274636949738192E-2</v>
      </c>
      <c r="Q24" s="12">
        <f t="shared" si="8"/>
        <v>3.108670919673447E-2</v>
      </c>
      <c r="R24" s="12">
        <f t="shared" si="8"/>
        <v>2.2779343834560459E-2</v>
      </c>
      <c r="S24" s="12">
        <f t="shared" si="8"/>
        <v>1.7041666725418594E-2</v>
      </c>
      <c r="T24" s="12">
        <f t="shared" si="8"/>
        <v>1.5440632267017335E-2</v>
      </c>
      <c r="U24" s="12">
        <f t="shared" si="8"/>
        <v>1.1990434783251588E-2</v>
      </c>
      <c r="V24" s="12">
        <f t="shared" si="8"/>
        <v>9.8335600561511288E-3</v>
      </c>
      <c r="W24" s="12">
        <f t="shared" si="8"/>
        <v>1.0779573691610938E-2</v>
      </c>
      <c r="X24" s="12">
        <f t="shared" si="8"/>
        <v>1.3049135789962299E-2</v>
      </c>
      <c r="Y24" s="12">
        <f t="shared" si="8"/>
        <v>1.1211906054905367E-2</v>
      </c>
      <c r="Z24" s="12">
        <f t="shared" si="8"/>
        <v>9.7155815675733972E-3</v>
      </c>
      <c r="AA24" s="12">
        <f t="shared" si="8"/>
        <v>1.1510794139806942E-2</v>
      </c>
      <c r="AB24" s="12">
        <f t="shared" si="8"/>
        <v>8.8342824088245963E-3</v>
      </c>
      <c r="AC24" s="12">
        <f t="shared" si="9"/>
        <v>9.6028024339446013E-3</v>
      </c>
      <c r="AD24" s="17"/>
      <c r="AE24" s="17"/>
      <c r="AF24" s="17"/>
      <c r="AG24" s="17"/>
      <c r="AH24" s="17"/>
      <c r="AI24" s="17"/>
    </row>
    <row r="25" spans="1:35" x14ac:dyDescent="0.2">
      <c r="A25" s="103"/>
      <c r="B25" s="8" t="s">
        <v>17</v>
      </c>
      <c r="C25" s="12">
        <f t="shared" si="7"/>
        <v>0.52378717658037854</v>
      </c>
      <c r="D25" s="12">
        <f t="shared" si="8"/>
        <v>0.71730302166960003</v>
      </c>
      <c r="E25" s="12">
        <f t="shared" si="8"/>
        <v>0.66882468382349403</v>
      </c>
      <c r="F25" s="12">
        <f t="shared" si="8"/>
        <v>0.72889850070168427</v>
      </c>
      <c r="G25" s="12">
        <f t="shared" si="8"/>
        <v>0.72431557693644133</v>
      </c>
      <c r="H25" s="12">
        <f t="shared" si="8"/>
        <v>0.74237286651054946</v>
      </c>
      <c r="I25" s="12">
        <f t="shared" si="8"/>
        <v>0.80632374581098254</v>
      </c>
      <c r="J25" s="12">
        <f t="shared" si="8"/>
        <v>0.84377641839838735</v>
      </c>
      <c r="K25" s="12">
        <f t="shared" si="8"/>
        <v>0.84391885468942651</v>
      </c>
      <c r="L25" s="12">
        <f t="shared" si="8"/>
        <v>0.87350636434820761</v>
      </c>
      <c r="M25" s="12">
        <f t="shared" si="8"/>
        <v>0.89661653596507684</v>
      </c>
      <c r="N25" s="12">
        <f t="shared" si="8"/>
        <v>0.90952255642138546</v>
      </c>
      <c r="O25" s="12">
        <f t="shared" si="8"/>
        <v>0.8559954273173469</v>
      </c>
      <c r="P25" s="12">
        <f t="shared" si="8"/>
        <v>0.89651805917262195</v>
      </c>
      <c r="Q25" s="12">
        <f t="shared" si="8"/>
        <v>0.8977462236544137</v>
      </c>
      <c r="R25" s="12">
        <f t="shared" si="8"/>
        <v>0.94036055902060534</v>
      </c>
      <c r="S25" s="12">
        <f t="shared" si="8"/>
        <v>0.9561007123226245</v>
      </c>
      <c r="T25" s="12">
        <f t="shared" si="8"/>
        <v>0.95841602814396309</v>
      </c>
      <c r="U25" s="12">
        <f t="shared" si="8"/>
        <v>0.96469379548464451</v>
      </c>
      <c r="V25" s="12">
        <f t="shared" si="8"/>
        <v>0.96630592218521871</v>
      </c>
      <c r="W25" s="12">
        <f t="shared" si="8"/>
        <v>0.96858457233131101</v>
      </c>
      <c r="X25" s="12">
        <f t="shared" si="8"/>
        <v>0.96548527124657213</v>
      </c>
      <c r="Y25" s="12">
        <f t="shared" si="8"/>
        <v>0.97248000499031773</v>
      </c>
      <c r="Z25" s="12">
        <f t="shared" si="8"/>
        <v>0.97574359799521182</v>
      </c>
      <c r="AA25" s="12">
        <f t="shared" si="8"/>
        <v>0.97318738080863132</v>
      </c>
      <c r="AB25" s="12">
        <f t="shared" si="8"/>
        <v>0.97600416187407224</v>
      </c>
      <c r="AC25" s="12">
        <f t="shared" si="9"/>
        <v>0.97512948598701021</v>
      </c>
      <c r="AD25" s="17"/>
      <c r="AE25" s="17"/>
      <c r="AF25" s="17"/>
      <c r="AG25" s="17"/>
      <c r="AH25" s="17"/>
      <c r="AI25" s="17"/>
    </row>
    <row r="26" spans="1:35" ht="22.5" x14ac:dyDescent="0.2">
      <c r="A26" s="103"/>
      <c r="B26" s="9" t="s">
        <v>18</v>
      </c>
      <c r="C26" s="12">
        <f t="shared" si="7"/>
        <v>0.38350433563144848</v>
      </c>
      <c r="D26" s="12">
        <f t="shared" si="8"/>
        <v>0.22519597247316844</v>
      </c>
      <c r="E26" s="12">
        <f t="shared" si="8"/>
        <v>0.21425539140913227</v>
      </c>
      <c r="F26" s="12">
        <f t="shared" si="8"/>
        <v>0.19011662431414417</v>
      </c>
      <c r="G26" s="12">
        <f t="shared" si="8"/>
        <v>0.20395582147722655</v>
      </c>
      <c r="H26" s="12">
        <f t="shared" si="8"/>
        <v>0.20717054395840512</v>
      </c>
      <c r="I26" s="12">
        <f t="shared" si="8"/>
        <v>0.15219677363918191</v>
      </c>
      <c r="J26" s="12">
        <f t="shared" si="8"/>
        <v>0.11292980050392644</v>
      </c>
      <c r="K26" s="12">
        <f t="shared" si="8"/>
        <v>0.1081742653601216</v>
      </c>
      <c r="L26" s="12">
        <f t="shared" si="8"/>
        <v>8.2621436559254607E-2</v>
      </c>
      <c r="M26" s="12">
        <f t="shared" si="8"/>
        <v>6.5457671935815545E-2</v>
      </c>
      <c r="N26" s="12">
        <f t="shared" si="8"/>
        <v>5.4587593662298484E-2</v>
      </c>
      <c r="O26" s="12">
        <f t="shared" si="8"/>
        <v>5.903175056451665E-2</v>
      </c>
      <c r="P26" s="12">
        <f t="shared" si="8"/>
        <v>6.0340825917634185E-2</v>
      </c>
      <c r="Q26" s="12">
        <f t="shared" si="8"/>
        <v>5.8479623757707107E-2</v>
      </c>
      <c r="R26" s="12">
        <f t="shared" si="8"/>
        <v>2.6872875369255107E-2</v>
      </c>
      <c r="S26" s="12">
        <f t="shared" si="8"/>
        <v>1.7646573546290491E-2</v>
      </c>
      <c r="T26" s="12">
        <f t="shared" si="8"/>
        <v>1.2816029645899008E-2</v>
      </c>
      <c r="U26" s="12">
        <f t="shared" si="8"/>
        <v>1.1751252208129564E-2</v>
      </c>
      <c r="V26" s="12">
        <f t="shared" si="8"/>
        <v>1.4208152500755007E-2</v>
      </c>
      <c r="W26" s="12">
        <f t="shared" si="8"/>
        <v>1.0873068008709305E-2</v>
      </c>
      <c r="X26" s="12">
        <f t="shared" si="8"/>
        <v>1.1555390098938431E-2</v>
      </c>
      <c r="Y26" s="12">
        <f t="shared" si="8"/>
        <v>6.6458581706307952E-3</v>
      </c>
      <c r="Z26" s="12">
        <f t="shared" si="8"/>
        <v>4.7888683157589354E-3</v>
      </c>
      <c r="AA26" s="12">
        <f t="shared" si="8"/>
        <v>4.7859280761378001E-3</v>
      </c>
      <c r="AB26" s="12">
        <f t="shared" si="8"/>
        <v>4.1427868338178124E-3</v>
      </c>
      <c r="AC26" s="12">
        <f t="shared" si="9"/>
        <v>4.7683668167171692E-3</v>
      </c>
      <c r="AD26" s="17"/>
      <c r="AE26" s="17"/>
      <c r="AF26" s="17"/>
      <c r="AG26" s="17"/>
      <c r="AH26" s="17"/>
      <c r="AI26" s="17"/>
    </row>
    <row r="27" spans="1:35" x14ac:dyDescent="0.2">
      <c r="A27" s="104"/>
      <c r="B27" s="10" t="s">
        <v>11</v>
      </c>
      <c r="C27" s="12">
        <f t="shared" si="7"/>
        <v>0.99094502674618301</v>
      </c>
      <c r="D27" s="12">
        <f t="shared" si="8"/>
        <v>0.99534999923440204</v>
      </c>
      <c r="E27" s="12">
        <f t="shared" si="8"/>
        <v>0.99234497717623216</v>
      </c>
      <c r="F27" s="12">
        <f t="shared" si="8"/>
        <v>0.99471282694872765</v>
      </c>
      <c r="G27" s="12">
        <f t="shared" si="8"/>
        <v>0.99457756133036967</v>
      </c>
      <c r="H27" s="12">
        <f t="shared" si="8"/>
        <v>0.99381794203611662</v>
      </c>
      <c r="I27" s="12">
        <f t="shared" si="8"/>
        <v>0.99696448817158778</v>
      </c>
      <c r="J27" s="12">
        <f t="shared" si="8"/>
        <v>0.99298973691204373</v>
      </c>
      <c r="K27" s="12">
        <f t="shared" si="8"/>
        <v>0.99247781122555057</v>
      </c>
      <c r="L27" s="12">
        <f t="shared" si="8"/>
        <v>0.99257718917686455</v>
      </c>
      <c r="M27" s="12">
        <f t="shared" si="8"/>
        <v>0.9931353675664315</v>
      </c>
      <c r="N27" s="12">
        <f t="shared" si="8"/>
        <v>0.99374407001206577</v>
      </c>
      <c r="O27" s="12">
        <f t="shared" si="8"/>
        <v>0.99365562979410471</v>
      </c>
      <c r="P27" s="12">
        <f t="shared" si="8"/>
        <v>0.99345635289180501</v>
      </c>
      <c r="Q27" s="12">
        <f t="shared" si="8"/>
        <v>0.99267659866077218</v>
      </c>
      <c r="R27" s="12">
        <f t="shared" si="8"/>
        <v>0.99216859473535024</v>
      </c>
      <c r="S27" s="12">
        <f t="shared" si="8"/>
        <v>0.99192771095633303</v>
      </c>
      <c r="T27" s="12">
        <f t="shared" si="8"/>
        <v>0.98852830344085907</v>
      </c>
      <c r="U27" s="12">
        <f t="shared" si="8"/>
        <v>0.98936985591979321</v>
      </c>
      <c r="V27" s="12">
        <f t="shared" si="8"/>
        <v>0.99122752984729545</v>
      </c>
      <c r="W27" s="12">
        <f t="shared" si="8"/>
        <v>0.99086513565259449</v>
      </c>
      <c r="X27" s="12">
        <f t="shared" si="8"/>
        <v>0.99067671339817986</v>
      </c>
      <c r="Y27" s="12">
        <f t="shared" si="8"/>
        <v>0.99073177838273008</v>
      </c>
      <c r="Z27" s="12">
        <f t="shared" si="8"/>
        <v>0.99099662033573221</v>
      </c>
      <c r="AA27" s="12">
        <f t="shared" si="8"/>
        <v>0.99018090342517251</v>
      </c>
      <c r="AB27" s="12">
        <f t="shared" si="8"/>
        <v>0.9896480395765026</v>
      </c>
      <c r="AC27" s="12">
        <f t="shared" si="9"/>
        <v>0.99004519342496244</v>
      </c>
      <c r="AD27" s="17"/>
      <c r="AE27" s="17"/>
      <c r="AF27" s="17"/>
      <c r="AG27" s="17"/>
      <c r="AH27" s="17"/>
      <c r="AI27" s="17"/>
    </row>
    <row r="28" spans="1:35" x14ac:dyDescent="0.2">
      <c r="A28" s="86" t="s">
        <v>14</v>
      </c>
      <c r="B28" s="8" t="s">
        <v>6</v>
      </c>
      <c r="C28" s="12">
        <f t="shared" si="7"/>
        <v>7.6850579656512321E-3</v>
      </c>
      <c r="D28" s="12">
        <f t="shared" si="8"/>
        <v>3.9293728807603366E-3</v>
      </c>
      <c r="E28" s="12">
        <f t="shared" si="8"/>
        <v>6.0797567125595959E-3</v>
      </c>
      <c r="F28" s="12">
        <f t="shared" si="8"/>
        <v>3.8473557080118009E-3</v>
      </c>
      <c r="G28" s="12">
        <f t="shared" si="8"/>
        <v>3.6944701354172864E-3</v>
      </c>
      <c r="H28" s="12">
        <f t="shared" si="8"/>
        <v>4.9607415876406604E-3</v>
      </c>
      <c r="I28" s="12">
        <f t="shared" si="8"/>
        <v>1.7835703508738286E-3</v>
      </c>
      <c r="J28" s="12">
        <f t="shared" si="8"/>
        <v>5.7849655399576658E-3</v>
      </c>
      <c r="K28" s="12">
        <f t="shared" si="8"/>
        <v>6.2765669402534332E-3</v>
      </c>
      <c r="L28" s="12">
        <f t="shared" si="8"/>
        <v>6.3299083685639471E-3</v>
      </c>
      <c r="M28" s="12">
        <f t="shared" si="8"/>
        <v>5.6732010417609464E-3</v>
      </c>
      <c r="N28" s="12">
        <f t="shared" si="8"/>
        <v>5.2016867229655542E-3</v>
      </c>
      <c r="O28" s="12">
        <f t="shared" si="8"/>
        <v>5.282916095580471E-3</v>
      </c>
      <c r="P28" s="12">
        <f t="shared" si="8"/>
        <v>5.3650092189049241E-3</v>
      </c>
      <c r="Q28" s="12">
        <f t="shared" si="8"/>
        <v>6.131251243278628E-3</v>
      </c>
      <c r="R28" s="12">
        <f t="shared" si="8"/>
        <v>6.6021385887517119E-3</v>
      </c>
      <c r="S28" s="12">
        <f t="shared" si="8"/>
        <v>6.9470704878149417E-3</v>
      </c>
      <c r="T28" s="12">
        <f t="shared" si="8"/>
        <v>1.0296591918615823E-2</v>
      </c>
      <c r="U28" s="12">
        <f t="shared" si="8"/>
        <v>9.474896727173299E-3</v>
      </c>
      <c r="V28" s="12">
        <f t="shared" si="8"/>
        <v>7.8785764260525422E-3</v>
      </c>
      <c r="W28" s="12">
        <f t="shared" si="8"/>
        <v>8.204209230546787E-3</v>
      </c>
      <c r="X28" s="12">
        <f t="shared" si="8"/>
        <v>8.3613953129793341E-3</v>
      </c>
      <c r="Y28" s="12">
        <f t="shared" si="8"/>
        <v>8.3558913377668863E-3</v>
      </c>
      <c r="Z28" s="12">
        <f t="shared" si="8"/>
        <v>8.1423682485528611E-3</v>
      </c>
      <c r="AA28" s="12">
        <f t="shared" si="8"/>
        <v>8.8425565030114568E-3</v>
      </c>
      <c r="AB28" s="12">
        <f t="shared" si="8"/>
        <v>9.3598433573256652E-3</v>
      </c>
      <c r="AC28" s="12">
        <f t="shared" si="9"/>
        <v>9.0733364379146815E-3</v>
      </c>
      <c r="AD28" s="17"/>
      <c r="AE28" s="17"/>
      <c r="AF28" s="17"/>
      <c r="AG28" s="17"/>
      <c r="AH28" s="17"/>
      <c r="AI28" s="17"/>
    </row>
    <row r="29" spans="1:35" x14ac:dyDescent="0.2">
      <c r="A29" s="87"/>
      <c r="B29" s="8" t="s">
        <v>13</v>
      </c>
      <c r="C29" s="12">
        <f t="shared" si="7"/>
        <v>1.3699150823960689E-3</v>
      </c>
      <c r="D29" s="12">
        <f t="shared" si="8"/>
        <v>7.2062778099720338E-4</v>
      </c>
      <c r="E29" s="12">
        <f t="shared" si="8"/>
        <v>1.5752600252389333E-3</v>
      </c>
      <c r="F29" s="12">
        <f t="shared" si="8"/>
        <v>1.4398118950280077E-3</v>
      </c>
      <c r="G29" s="12">
        <f t="shared" si="8"/>
        <v>1.7279675077598053E-3</v>
      </c>
      <c r="H29" s="12">
        <f t="shared" si="8"/>
        <v>1.2213163677126839E-3</v>
      </c>
      <c r="I29" s="12">
        <f t="shared" si="8"/>
        <v>1.2519414734739047E-3</v>
      </c>
      <c r="J29" s="12">
        <f t="shared" si="8"/>
        <v>1.2252975441579641E-3</v>
      </c>
      <c r="K29" s="12">
        <f t="shared" si="8"/>
        <v>1.2456218047677868E-3</v>
      </c>
      <c r="L29" s="12">
        <f t="shared" si="8"/>
        <v>1.0929024443904543E-3</v>
      </c>
      <c r="M29" s="12">
        <f t="shared" si="8"/>
        <v>1.191431391807479E-3</v>
      </c>
      <c r="N29" s="12">
        <f t="shared" si="8"/>
        <v>1.0542432649686805E-3</v>
      </c>
      <c r="O29" s="12">
        <f t="shared" si="8"/>
        <v>1.0614541103147581E-3</v>
      </c>
      <c r="P29" s="12">
        <f t="shared" si="8"/>
        <v>1.1786378892900257E-3</v>
      </c>
      <c r="Q29" s="12">
        <f t="shared" si="8"/>
        <v>1.1921500959491496E-3</v>
      </c>
      <c r="R29" s="12">
        <f t="shared" si="8"/>
        <v>1.2292666758980338E-3</v>
      </c>
      <c r="S29" s="12">
        <f t="shared" si="8"/>
        <v>1.125218555852106E-3</v>
      </c>
      <c r="T29" s="12">
        <f t="shared" si="8"/>
        <v>1.1751046405250281E-3</v>
      </c>
      <c r="U29" s="12">
        <f t="shared" si="8"/>
        <v>1.1552473530335098E-3</v>
      </c>
      <c r="V29" s="12">
        <f t="shared" si="8"/>
        <v>8.93893726652043E-4</v>
      </c>
      <c r="W29" s="12">
        <f t="shared" si="8"/>
        <v>9.3065511685876958E-4</v>
      </c>
      <c r="X29" s="12">
        <f t="shared" si="8"/>
        <v>9.6189125142404975E-4</v>
      </c>
      <c r="Y29" s="12">
        <f t="shared" si="8"/>
        <v>9.1232983151816869E-4</v>
      </c>
      <c r="Z29" s="12">
        <f t="shared" si="8"/>
        <v>8.6101073413802104E-4</v>
      </c>
      <c r="AA29" s="12">
        <f t="shared" si="8"/>
        <v>9.7653910380623369E-4</v>
      </c>
      <c r="AB29" s="12">
        <f t="shared" si="8"/>
        <v>9.9211573754725874E-4</v>
      </c>
      <c r="AC29" s="12">
        <f t="shared" si="9"/>
        <v>8.8146881614341278E-4</v>
      </c>
      <c r="AD29" s="17"/>
      <c r="AE29" s="17"/>
      <c r="AF29" s="17"/>
      <c r="AG29" s="17"/>
      <c r="AH29" s="17"/>
      <c r="AI29" s="17"/>
    </row>
    <row r="30" spans="1:35" x14ac:dyDescent="0.2">
      <c r="A30" s="88"/>
      <c r="B30" s="10" t="s">
        <v>11</v>
      </c>
      <c r="C30" s="12">
        <f t="shared" si="7"/>
        <v>9.0549730480473014E-3</v>
      </c>
      <c r="D30" s="12">
        <f t="shared" si="8"/>
        <v>4.6500006617575399E-3</v>
      </c>
      <c r="E30" s="12">
        <f t="shared" si="8"/>
        <v>7.6550167377985295E-3</v>
      </c>
      <c r="F30" s="12">
        <f t="shared" si="8"/>
        <v>5.2871676030398088E-3</v>
      </c>
      <c r="G30" s="12">
        <f t="shared" si="8"/>
        <v>5.4224376431770919E-3</v>
      </c>
      <c r="H30" s="12">
        <f t="shared" si="8"/>
        <v>6.1820579553533445E-3</v>
      </c>
      <c r="I30" s="12">
        <f t="shared" si="8"/>
        <v>3.0355118243477332E-3</v>
      </c>
      <c r="J30" s="12">
        <f t="shared" si="8"/>
        <v>7.0102630841156295E-3</v>
      </c>
      <c r="K30" s="12">
        <f t="shared" si="8"/>
        <v>7.52218874502122E-3</v>
      </c>
      <c r="L30" s="12">
        <f t="shared" si="8"/>
        <v>7.422810812954401E-3</v>
      </c>
      <c r="M30" s="12">
        <f t="shared" si="8"/>
        <v>6.8646324335684258E-3</v>
      </c>
      <c r="N30" s="12">
        <f t="shared" si="8"/>
        <v>6.2559299879342348E-3</v>
      </c>
      <c r="O30" s="12">
        <f t="shared" si="8"/>
        <v>6.344370205895229E-3</v>
      </c>
      <c r="P30" s="12">
        <f t="shared" si="8"/>
        <v>6.5436471081949501E-3</v>
      </c>
      <c r="Q30" s="12">
        <f t="shared" si="8"/>
        <v>7.323401339227778E-3</v>
      </c>
      <c r="R30" s="12">
        <f t="shared" si="8"/>
        <v>7.8314052646497444E-3</v>
      </c>
      <c r="S30" s="12">
        <f t="shared" si="8"/>
        <v>8.0722890436670473E-3</v>
      </c>
      <c r="T30" s="12">
        <f t="shared" si="8"/>
        <v>1.147169655914085E-2</v>
      </c>
      <c r="U30" s="12">
        <f t="shared" si="8"/>
        <v>1.0630144080206808E-2</v>
      </c>
      <c r="V30" s="12">
        <f t="shared" si="8"/>
        <v>8.7724701527045843E-3</v>
      </c>
      <c r="W30" s="12">
        <f t="shared" si="8"/>
        <v>9.1348643474055552E-3</v>
      </c>
      <c r="X30" s="12">
        <f t="shared" si="8"/>
        <v>9.3232865644033835E-3</v>
      </c>
      <c r="Y30" s="12">
        <f t="shared" si="8"/>
        <v>9.2682211692850548E-3</v>
      </c>
      <c r="Z30" s="12">
        <f t="shared" si="8"/>
        <v>9.0033789826908829E-3</v>
      </c>
      <c r="AA30" s="12">
        <f t="shared" si="8"/>
        <v>9.8190956068176915E-3</v>
      </c>
      <c r="AB30" s="12">
        <f t="shared" si="8"/>
        <v>1.0351959094872923E-2</v>
      </c>
      <c r="AC30" s="12">
        <f t="shared" si="9"/>
        <v>9.9548052540580946E-3</v>
      </c>
      <c r="AD30" s="17"/>
      <c r="AE30" s="17"/>
      <c r="AF30" s="17"/>
      <c r="AG30" s="17"/>
      <c r="AH30" s="17"/>
      <c r="AI30" s="17"/>
    </row>
    <row r="31" spans="1:35" ht="15" customHeight="1" x14ac:dyDescent="0.2">
      <c r="A31" s="89" t="s">
        <v>0</v>
      </c>
      <c r="B31" s="89"/>
      <c r="C31" s="12">
        <f t="shared" si="7"/>
        <v>2.0576972472009942E-10</v>
      </c>
      <c r="D31" s="12">
        <f t="shared" si="8"/>
        <v>1.0384057052188035E-10</v>
      </c>
      <c r="E31" s="12">
        <f t="shared" si="8"/>
        <v>6.0859692996813634E-9</v>
      </c>
      <c r="F31" s="12">
        <f t="shared" si="8"/>
        <v>5.4482324841733861E-9</v>
      </c>
      <c r="G31" s="12">
        <f t="shared" si="8"/>
        <v>1.0264532275385196E-9</v>
      </c>
      <c r="H31" s="12">
        <f t="shared" si="8"/>
        <v>8.5300994164625657E-12</v>
      </c>
      <c r="I31" s="12">
        <f t="shared" si="8"/>
        <v>4.0645749637642801E-12</v>
      </c>
      <c r="J31" s="12">
        <f t="shared" si="8"/>
        <v>3.8406772236289382E-12</v>
      </c>
      <c r="K31" s="12">
        <f t="shared" si="8"/>
        <v>2.9428237722417075E-11</v>
      </c>
      <c r="L31" s="12">
        <f t="shared" si="8"/>
        <v>1.0181137588178972E-11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2">
        <f t="shared" si="8"/>
        <v>0</v>
      </c>
      <c r="R31" s="12">
        <f t="shared" si="8"/>
        <v>0</v>
      </c>
      <c r="S31" s="12">
        <f t="shared" si="8"/>
        <v>0</v>
      </c>
      <c r="T31" s="12">
        <f t="shared" si="8"/>
        <v>0</v>
      </c>
      <c r="U31" s="12">
        <f t="shared" si="8"/>
        <v>0</v>
      </c>
      <c r="V31" s="12">
        <f t="shared" si="8"/>
        <v>0</v>
      </c>
      <c r="W31" s="12">
        <f t="shared" si="8"/>
        <v>0</v>
      </c>
      <c r="X31" s="12">
        <f t="shared" si="8"/>
        <v>3.7416794420041277E-11</v>
      </c>
      <c r="Y31" s="12">
        <f t="shared" si="8"/>
        <v>4.4798494720256338E-10</v>
      </c>
      <c r="Z31" s="12">
        <f t="shared" si="8"/>
        <v>6.8157685095040857E-10</v>
      </c>
      <c r="AA31" s="12">
        <f t="shared" si="8"/>
        <v>9.6800977816064635E-10</v>
      </c>
      <c r="AB31" s="12">
        <f t="shared" si="8"/>
        <v>1.3286244438825974E-9</v>
      </c>
      <c r="AC31" s="12">
        <f t="shared" si="9"/>
        <v>1.3209794354253584E-9</v>
      </c>
      <c r="AD31" s="17"/>
      <c r="AE31" s="17"/>
      <c r="AF31" s="17"/>
      <c r="AG31" s="17"/>
      <c r="AH31" s="17"/>
      <c r="AI31" s="17"/>
    </row>
    <row r="32" spans="1:35" ht="15" x14ac:dyDescent="0.2">
      <c r="A32" s="90" t="s">
        <v>12</v>
      </c>
      <c r="B32" s="90"/>
      <c r="C32" s="12">
        <f t="shared" si="7"/>
        <v>1</v>
      </c>
      <c r="D32" s="12">
        <f t="shared" si="8"/>
        <v>1</v>
      </c>
      <c r="E32" s="12">
        <f t="shared" si="8"/>
        <v>1</v>
      </c>
      <c r="F32" s="12">
        <f t="shared" si="8"/>
        <v>1</v>
      </c>
      <c r="G32" s="12">
        <f t="shared" si="8"/>
        <v>1</v>
      </c>
      <c r="H32" s="12">
        <f t="shared" si="8"/>
        <v>1</v>
      </c>
      <c r="I32" s="12">
        <f t="shared" si="8"/>
        <v>1</v>
      </c>
      <c r="J32" s="12">
        <f t="shared" si="8"/>
        <v>1</v>
      </c>
      <c r="K32" s="12">
        <f t="shared" si="8"/>
        <v>1</v>
      </c>
      <c r="L32" s="12">
        <f t="shared" si="8"/>
        <v>1</v>
      </c>
      <c r="M32" s="12">
        <f t="shared" si="8"/>
        <v>1</v>
      </c>
      <c r="N32" s="12">
        <f t="shared" si="8"/>
        <v>1</v>
      </c>
      <c r="O32" s="12">
        <f t="shared" si="8"/>
        <v>1</v>
      </c>
      <c r="P32" s="12">
        <f t="shared" si="8"/>
        <v>1</v>
      </c>
      <c r="Q32" s="12">
        <f t="shared" si="8"/>
        <v>1</v>
      </c>
      <c r="R32" s="12">
        <f t="shared" si="8"/>
        <v>1</v>
      </c>
      <c r="S32" s="12">
        <f t="shared" si="8"/>
        <v>1</v>
      </c>
      <c r="T32" s="12">
        <f t="shared" si="8"/>
        <v>1</v>
      </c>
      <c r="U32" s="12">
        <f t="shared" si="8"/>
        <v>1</v>
      </c>
      <c r="V32" s="12">
        <f t="shared" si="8"/>
        <v>1</v>
      </c>
      <c r="W32" s="12">
        <f t="shared" si="8"/>
        <v>1</v>
      </c>
      <c r="X32" s="12">
        <f t="shared" ref="X32:AC32" si="11">X15/X$15</f>
        <v>1</v>
      </c>
      <c r="Y32" s="12">
        <f t="shared" si="11"/>
        <v>1</v>
      </c>
      <c r="Z32" s="12">
        <f t="shared" si="11"/>
        <v>1</v>
      </c>
      <c r="AA32" s="12">
        <f t="shared" si="11"/>
        <v>1</v>
      </c>
      <c r="AB32" s="12">
        <f t="shared" si="11"/>
        <v>1</v>
      </c>
      <c r="AC32" s="12">
        <f t="shared" si="11"/>
        <v>1</v>
      </c>
      <c r="AD32" s="17"/>
      <c r="AE32" s="17"/>
      <c r="AF32" s="17"/>
      <c r="AG32" s="17"/>
      <c r="AH32" s="17"/>
      <c r="AI32" s="17"/>
    </row>
    <row r="33" spans="3:35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3:35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3:35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</sheetData>
  <mergeCells count="15">
    <mergeCell ref="AD3:AI3"/>
    <mergeCell ref="A11:A13"/>
    <mergeCell ref="A5:A10"/>
    <mergeCell ref="A14:B14"/>
    <mergeCell ref="A3:A4"/>
    <mergeCell ref="B3:B4"/>
    <mergeCell ref="C20:AC20"/>
    <mergeCell ref="C3:AC3"/>
    <mergeCell ref="A31:B31"/>
    <mergeCell ref="A22:A27"/>
    <mergeCell ref="A32:B32"/>
    <mergeCell ref="A15:B15"/>
    <mergeCell ref="A20:A21"/>
    <mergeCell ref="B20:B21"/>
    <mergeCell ref="A28:A30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zoomScale="80" zoomScaleNormal="80" workbookViewId="0">
      <selection activeCell="A3" sqref="A3:B4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</cols>
  <sheetData>
    <row r="1" spans="1:37" ht="15.75" x14ac:dyDescent="0.25">
      <c r="A1" s="1" t="s">
        <v>46</v>
      </c>
    </row>
    <row r="3" spans="1:37" ht="14.1" customHeight="1" x14ac:dyDescent="0.2">
      <c r="A3" s="91" t="s">
        <v>1</v>
      </c>
      <c r="B3" s="91" t="s">
        <v>2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105" t="s">
        <v>5</v>
      </c>
      <c r="AE3" s="105"/>
      <c r="AF3" s="105"/>
      <c r="AG3" s="105"/>
      <c r="AH3" s="105"/>
      <c r="AI3" s="105"/>
      <c r="AJ3" s="51"/>
      <c r="AK3" s="51"/>
    </row>
    <row r="4" spans="1:37" x14ac:dyDescent="0.2">
      <c r="A4" s="91"/>
      <c r="B4" s="91"/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42" t="s">
        <v>50</v>
      </c>
      <c r="AE4" s="42" t="s">
        <v>51</v>
      </c>
      <c r="AF4" s="42" t="s">
        <v>23</v>
      </c>
      <c r="AG4" s="42" t="s">
        <v>24</v>
      </c>
      <c r="AH4" s="42" t="s">
        <v>25</v>
      </c>
      <c r="AI4" s="42" t="s">
        <v>52</v>
      </c>
      <c r="AJ4" s="51"/>
      <c r="AK4" s="51"/>
    </row>
    <row r="5" spans="1:37" x14ac:dyDescent="0.2">
      <c r="A5" s="108" t="s">
        <v>3</v>
      </c>
      <c r="B5" s="47" t="s">
        <v>9</v>
      </c>
      <c r="C5" s="25">
        <v>4.0417883517437359E-2</v>
      </c>
      <c r="D5" s="25">
        <v>3.4080754391775762E-2</v>
      </c>
      <c r="E5" s="25">
        <v>2.4933884967110492E-2</v>
      </c>
      <c r="F5" s="25">
        <v>2.2795037145502406E-2</v>
      </c>
      <c r="G5" s="25">
        <v>1.4448910651011187E-2</v>
      </c>
      <c r="H5" s="25">
        <v>9.7335687469999963E-3</v>
      </c>
      <c r="I5" s="25">
        <v>8.1415259079999983E-3</v>
      </c>
      <c r="J5" s="25">
        <v>7.8178235564999986E-3</v>
      </c>
      <c r="K5" s="25">
        <v>7.8588483480000002E-3</v>
      </c>
      <c r="L5" s="25">
        <v>8.1909395829999985E-3</v>
      </c>
      <c r="M5" s="25">
        <v>6.5965665600000003E-3</v>
      </c>
      <c r="N5" s="25">
        <v>7.0926137365000001E-3</v>
      </c>
      <c r="O5" s="25">
        <v>6.3013587545000015E-3</v>
      </c>
      <c r="P5" s="25">
        <v>6.9360308500000011E-3</v>
      </c>
      <c r="Q5" s="25">
        <v>6.9819728625000006E-3</v>
      </c>
      <c r="R5" s="25">
        <v>2.721040917776734E-3</v>
      </c>
      <c r="S5" s="25">
        <v>1.5052913177790452E-3</v>
      </c>
      <c r="T5" s="25">
        <v>2.4359769140912201E-3</v>
      </c>
      <c r="U5" s="25">
        <v>1.2436887433276474E-3</v>
      </c>
      <c r="V5" s="25">
        <v>1.1878873590812887E-3</v>
      </c>
      <c r="W5" s="25">
        <v>8.7114692352858905E-4</v>
      </c>
      <c r="X5" s="25">
        <v>7.8037147360588918E-4</v>
      </c>
      <c r="Y5" s="25">
        <v>5.2275981549564717E-4</v>
      </c>
      <c r="Z5" s="25">
        <v>9.093820358529721E-4</v>
      </c>
      <c r="AA5" s="25">
        <v>7.044098961361306E-4</v>
      </c>
      <c r="AB5" s="25">
        <v>6.1437146534332155E-4</v>
      </c>
      <c r="AC5" s="25">
        <v>5.0300480749904369E-4</v>
      </c>
      <c r="AD5" s="12">
        <f>(AC5-AB5)/AB5</f>
        <v>-0.18126925504595859</v>
      </c>
      <c r="AE5" s="12">
        <f t="shared" ref="AE5" si="0">(AC5-AA5)/AA5</f>
        <v>-0.28592029973151373</v>
      </c>
      <c r="AF5" s="12">
        <f>(Z5-$C5)/$C5</f>
        <v>-0.97750050332396443</v>
      </c>
      <c r="AG5" s="12">
        <f t="shared" ref="AG5:AI15" si="1">(AA5-$C5)/$C5</f>
        <v>-0.98257182626021888</v>
      </c>
      <c r="AH5" s="12">
        <f>(AB5-$C5)/$C5</f>
        <v>-0.98479951417846345</v>
      </c>
      <c r="AI5" s="12">
        <f>(AC5-$C5)/$C5</f>
        <v>-0.98755489491967008</v>
      </c>
      <c r="AJ5" s="51"/>
      <c r="AK5" s="51"/>
    </row>
    <row r="6" spans="1:37" ht="22.5" x14ac:dyDescent="0.2">
      <c r="A6" s="109"/>
      <c r="B6" s="47" t="s">
        <v>10</v>
      </c>
      <c r="C6" s="25">
        <v>9.4107192000000004E-5</v>
      </c>
      <c r="D6" s="25">
        <v>9.9899321999999987E-5</v>
      </c>
      <c r="E6" s="25">
        <v>5.6173778999999997E-5</v>
      </c>
      <c r="F6" s="25">
        <v>7.8309166999999995E-5</v>
      </c>
      <c r="G6" s="25">
        <v>5.8484747999999997E-5</v>
      </c>
      <c r="H6" s="25">
        <v>5.6054158000000001E-5</v>
      </c>
      <c r="I6" s="25">
        <v>7.6077806999999998E-5</v>
      </c>
      <c r="J6" s="25">
        <v>9.6937822000000006E-5</v>
      </c>
      <c r="K6" s="25">
        <v>1.1377732499999999E-4</v>
      </c>
      <c r="L6" s="25">
        <v>7.9595766000000001E-5</v>
      </c>
      <c r="M6" s="25">
        <v>9.6051143000000004E-5</v>
      </c>
      <c r="N6" s="25">
        <v>1.20377463E-4</v>
      </c>
      <c r="O6" s="25">
        <v>1.1136366799999997E-4</v>
      </c>
      <c r="P6" s="25">
        <v>1.10335282E-4</v>
      </c>
      <c r="Q6" s="25">
        <v>1.3177811600000001E-4</v>
      </c>
      <c r="R6" s="25">
        <v>1.4554275000000001E-4</v>
      </c>
      <c r="S6" s="25">
        <v>1.23694804E-4</v>
      </c>
      <c r="T6" s="25">
        <v>1.2148724999999999E-4</v>
      </c>
      <c r="U6" s="25">
        <v>1.37261804E-4</v>
      </c>
      <c r="V6" s="25">
        <v>1.2705771330000001E-4</v>
      </c>
      <c r="W6" s="25">
        <v>1.2426432967015E-4</v>
      </c>
      <c r="X6" s="25">
        <v>1.2148095291319999E-4</v>
      </c>
      <c r="Y6" s="25">
        <v>1.04079457085125E-4</v>
      </c>
      <c r="Z6" s="25">
        <v>1.1093281486863913E-4</v>
      </c>
      <c r="AA6" s="25">
        <v>1.0373369531384E-4</v>
      </c>
      <c r="AB6" s="25">
        <v>1.05568004536599E-4</v>
      </c>
      <c r="AC6" s="25">
        <v>1.1202471400015523E-4</v>
      </c>
      <c r="AD6" s="12">
        <f t="shared" ref="AD6:AD15" si="2">(AC6-AB6)/AB6</f>
        <v>6.1161613235928648E-2</v>
      </c>
      <c r="AE6" s="12">
        <f>(AC6-AA6)/AA6</f>
        <v>7.9925993778889912E-2</v>
      </c>
      <c r="AF6" s="12">
        <f t="shared" ref="AF6:AF15" si="3">(Z6-$C6)/$C6</f>
        <v>0.17879210410017471</v>
      </c>
      <c r="AG6" s="12">
        <f t="shared" si="1"/>
        <v>0.10229296092311406</v>
      </c>
      <c r="AH6" s="12">
        <f t="shared" si="1"/>
        <v>0.12178466165050382</v>
      </c>
      <c r="AI6" s="12">
        <f t="shared" si="1"/>
        <v>0.19039482126036902</v>
      </c>
      <c r="AJ6" s="51"/>
      <c r="AK6" s="51"/>
    </row>
    <row r="7" spans="1:37" ht="26.65" customHeight="1" x14ac:dyDescent="0.2">
      <c r="A7" s="109"/>
      <c r="B7" s="47" t="s">
        <v>16</v>
      </c>
      <c r="C7" s="25">
        <v>9.6003015349291343E-2</v>
      </c>
      <c r="D7" s="25">
        <v>0.13720932835649227</v>
      </c>
      <c r="E7" s="25">
        <v>0.12925667737696439</v>
      </c>
      <c r="F7" s="25">
        <v>9.177029046439239E-2</v>
      </c>
      <c r="G7" s="25">
        <v>7.3347579094222279E-2</v>
      </c>
      <c r="H7" s="25">
        <v>4.3216999955653028E-2</v>
      </c>
      <c r="I7" s="25">
        <v>4.1088849987198431E-2</v>
      </c>
      <c r="J7" s="25">
        <v>3.7663502453881711E-2</v>
      </c>
      <c r="K7" s="25">
        <v>3.9624154580385908E-2</v>
      </c>
      <c r="L7" s="25">
        <v>3.5110825070599296E-2</v>
      </c>
      <c r="M7" s="25">
        <v>2.842912222318298E-2</v>
      </c>
      <c r="N7" s="25">
        <v>2.6080730851352464E-2</v>
      </c>
      <c r="O7" s="25">
        <v>9.0600938670645753E-2</v>
      </c>
      <c r="P7" s="25">
        <v>3.5400360625414351E-2</v>
      </c>
      <c r="Q7" s="25">
        <v>3.5084367208956718E-2</v>
      </c>
      <c r="R7" s="25">
        <v>2.6164313887488504E-2</v>
      </c>
      <c r="S7" s="25">
        <v>2.096680122506734E-2</v>
      </c>
      <c r="T7" s="25">
        <v>1.8606041795844651E-2</v>
      </c>
      <c r="U7" s="25">
        <v>1.4673989625186257E-2</v>
      </c>
      <c r="V7" s="25">
        <v>1.2122584721255481E-2</v>
      </c>
      <c r="W7" s="25">
        <v>1.3854759379645606E-2</v>
      </c>
      <c r="X7" s="25">
        <v>1.6726782168577092E-2</v>
      </c>
      <c r="Y7" s="25">
        <v>1.4183184205640006E-2</v>
      </c>
      <c r="Z7" s="25">
        <v>1.208013735441249E-2</v>
      </c>
      <c r="AA7" s="25">
        <v>1.3229681376022956E-2</v>
      </c>
      <c r="AB7" s="25">
        <v>9.2301444850047126E-3</v>
      </c>
      <c r="AC7" s="25">
        <v>1.0131393814230097E-2</v>
      </c>
      <c r="AD7" s="12">
        <f t="shared" si="2"/>
        <v>9.7641952484010808E-2</v>
      </c>
      <c r="AE7" s="12">
        <f t="shared" ref="AE7:AE15" si="4">(AC7-AA7)/AA7</f>
        <v>-0.234192152760995</v>
      </c>
      <c r="AF7" s="12">
        <f t="shared" si="3"/>
        <v>-0.87416918822329825</v>
      </c>
      <c r="AG7" s="12">
        <f t="shared" si="1"/>
        <v>-0.86219514743480807</v>
      </c>
      <c r="AH7" s="12">
        <f t="shared" si="1"/>
        <v>-0.90385568149685369</v>
      </c>
      <c r="AI7" s="12">
        <f t="shared" si="1"/>
        <v>-0.89446796251796179</v>
      </c>
      <c r="AJ7" s="51"/>
      <c r="AK7" s="51"/>
    </row>
    <row r="8" spans="1:37" ht="22.5" x14ac:dyDescent="0.2">
      <c r="A8" s="109"/>
      <c r="B8" s="47" t="s">
        <v>17</v>
      </c>
      <c r="C8" s="25">
        <v>2.2387687130800002</v>
      </c>
      <c r="D8" s="25">
        <v>2.33929990136</v>
      </c>
      <c r="E8" s="25">
        <v>0.94405613812</v>
      </c>
      <c r="F8" s="25">
        <v>1.10255366188</v>
      </c>
      <c r="G8" s="25">
        <v>0.96691457552000015</v>
      </c>
      <c r="H8" s="25">
        <v>0.90568384999999996</v>
      </c>
      <c r="I8" s="25">
        <v>1.04844182756</v>
      </c>
      <c r="J8" s="25">
        <v>1.0836383713600002</v>
      </c>
      <c r="K8" s="25">
        <v>1.0133123128799999</v>
      </c>
      <c r="L8" s="25">
        <v>1.0570077853600002</v>
      </c>
      <c r="M8" s="25">
        <v>1.0374436529200002</v>
      </c>
      <c r="N8" s="25">
        <v>1.0588956873200002</v>
      </c>
      <c r="O8" s="25">
        <v>1.0724824716000001</v>
      </c>
      <c r="P8" s="25">
        <v>1.1097974145600005</v>
      </c>
      <c r="Q8" s="25">
        <v>1.1121863008400001</v>
      </c>
      <c r="R8" s="25">
        <v>1.1416551800000003</v>
      </c>
      <c r="S8" s="25">
        <v>1.2241896510400003</v>
      </c>
      <c r="T8" s="25">
        <v>1.2034400750399998</v>
      </c>
      <c r="U8" s="25">
        <v>1.25041910748</v>
      </c>
      <c r="V8" s="25">
        <v>1.2509149190000002</v>
      </c>
      <c r="W8" s="25">
        <v>1.2933909612400001</v>
      </c>
      <c r="X8" s="25">
        <v>1.2746671254800002</v>
      </c>
      <c r="Y8" s="25">
        <v>1.2718286900400002</v>
      </c>
      <c r="Z8" s="25">
        <v>1.2488643244799997</v>
      </c>
      <c r="AA8" s="25">
        <v>1.1462715418399998</v>
      </c>
      <c r="AB8" s="25">
        <v>1.0574324270800002</v>
      </c>
      <c r="AC8" s="25">
        <v>1.0633308166</v>
      </c>
      <c r="AD8" s="12">
        <f t="shared" si="2"/>
        <v>5.578029734048931E-3</v>
      </c>
      <c r="AE8" s="12">
        <f t="shared" si="4"/>
        <v>-7.2356960992735683E-2</v>
      </c>
      <c r="AF8" s="12">
        <f t="shared" si="3"/>
        <v>-0.44216465185371173</v>
      </c>
      <c r="AG8" s="12">
        <f t="shared" si="1"/>
        <v>-0.48799019070486765</v>
      </c>
      <c r="AH8" s="12">
        <f t="shared" si="1"/>
        <v>-0.52767232233416783</v>
      </c>
      <c r="AI8" s="12">
        <f t="shared" si="1"/>
        <v>-0.52503766450393352</v>
      </c>
      <c r="AJ8" s="51"/>
      <c r="AK8" s="51"/>
    </row>
    <row r="9" spans="1:37" ht="24.75" customHeight="1" x14ac:dyDescent="0.2">
      <c r="A9" s="109"/>
      <c r="B9" s="47" t="s">
        <v>18</v>
      </c>
      <c r="C9" s="25">
        <v>0.61954213419311166</v>
      </c>
      <c r="D9" s="25">
        <v>0.72537276684517704</v>
      </c>
      <c r="E9" s="25">
        <v>0.29736507472600138</v>
      </c>
      <c r="F9" s="25">
        <v>0.28449865018633164</v>
      </c>
      <c r="G9" s="25">
        <v>0.26946976166760211</v>
      </c>
      <c r="H9" s="25">
        <v>0.25032697286</v>
      </c>
      <c r="I9" s="25">
        <v>0.1962475843</v>
      </c>
      <c r="J9" s="25">
        <v>0.14326831631999995</v>
      </c>
      <c r="K9" s="25">
        <v>0.12849299364000002</v>
      </c>
      <c r="L9" s="25">
        <v>9.844766864E-2</v>
      </c>
      <c r="M9" s="25">
        <v>7.4288332760000006E-2</v>
      </c>
      <c r="N9" s="25">
        <v>6.2043724140000013E-2</v>
      </c>
      <c r="O9" s="25">
        <v>7.2490988700000009E-2</v>
      </c>
      <c r="P9" s="25">
        <v>7.3402290580000015E-2</v>
      </c>
      <c r="Q9" s="25">
        <v>7.1339574660000002E-2</v>
      </c>
      <c r="R9" s="25">
        <v>3.1798510137631304E-2</v>
      </c>
      <c r="S9" s="25">
        <v>2.1926546822035028E-2</v>
      </c>
      <c r="T9" s="25">
        <v>1.5341605126228236E-2</v>
      </c>
      <c r="U9" s="25">
        <v>1.4335847478682783E-2</v>
      </c>
      <c r="V9" s="25">
        <v>1.7663828950865174E-2</v>
      </c>
      <c r="W9" s="25">
        <v>1.3748005368703676E-2</v>
      </c>
      <c r="X9" s="25">
        <v>1.4450541011983217E-2</v>
      </c>
      <c r="Y9" s="25">
        <v>7.837785195179494E-3</v>
      </c>
      <c r="Z9" s="25">
        <v>5.3528300101584629E-3</v>
      </c>
      <c r="AA9" s="25">
        <v>4.8431011882625876E-3</v>
      </c>
      <c r="AB9" s="25">
        <v>3.7699911016463171E-3</v>
      </c>
      <c r="AC9" s="25">
        <v>4.4432579767010368E-3</v>
      </c>
      <c r="AD9" s="12">
        <f t="shared" si="2"/>
        <v>0.17858579951573647</v>
      </c>
      <c r="AE9" s="12">
        <f t="shared" si="4"/>
        <v>-8.2559334612001045E-2</v>
      </c>
      <c r="AF9" s="12">
        <f t="shared" si="3"/>
        <v>-0.99136002264457768</v>
      </c>
      <c r="AG9" s="12">
        <f t="shared" si="1"/>
        <v>-0.99218277350164374</v>
      </c>
      <c r="AH9" s="12">
        <f t="shared" si="1"/>
        <v>-0.99391487536750611</v>
      </c>
      <c r="AI9" s="12">
        <f t="shared" si="1"/>
        <v>-0.99282815851985928</v>
      </c>
      <c r="AJ9" s="51"/>
      <c r="AK9" s="51"/>
    </row>
    <row r="10" spans="1:37" x14ac:dyDescent="0.2">
      <c r="A10" s="110"/>
      <c r="B10" s="53" t="s">
        <v>11</v>
      </c>
      <c r="C10" s="26">
        <f t="shared" ref="C10:X10" si="5">C5+C6+C7+C8+C9</f>
        <v>2.9948258533318408</v>
      </c>
      <c r="D10" s="26">
        <f t="shared" si="5"/>
        <v>3.2360626502754455</v>
      </c>
      <c r="E10" s="26">
        <f t="shared" si="5"/>
        <v>1.3956679489690762</v>
      </c>
      <c r="F10" s="26">
        <f t="shared" si="5"/>
        <v>1.5016959488432264</v>
      </c>
      <c r="G10" s="26">
        <f t="shared" si="5"/>
        <v>1.3242393116808358</v>
      </c>
      <c r="H10" s="26">
        <f t="shared" si="5"/>
        <v>1.2090174457206531</v>
      </c>
      <c r="I10" s="26">
        <f t="shared" si="5"/>
        <v>1.2939958655621984</v>
      </c>
      <c r="J10" s="26">
        <f t="shared" si="5"/>
        <v>1.2724849515123817</v>
      </c>
      <c r="K10" s="26">
        <f t="shared" si="5"/>
        <v>1.1894020867733859</v>
      </c>
      <c r="L10" s="26">
        <f t="shared" si="5"/>
        <v>1.1988368144195996</v>
      </c>
      <c r="M10" s="26">
        <f t="shared" si="5"/>
        <v>1.146853725606183</v>
      </c>
      <c r="N10" s="26">
        <f t="shared" si="5"/>
        <v>1.1542331335108527</v>
      </c>
      <c r="O10" s="26">
        <f t="shared" si="5"/>
        <v>1.2419871213931459</v>
      </c>
      <c r="P10" s="26">
        <f t="shared" si="5"/>
        <v>1.225646431897415</v>
      </c>
      <c r="Q10" s="26">
        <f t="shared" si="5"/>
        <v>1.2257239936874569</v>
      </c>
      <c r="R10" s="26">
        <f t="shared" si="5"/>
        <v>1.2024845876928969</v>
      </c>
      <c r="S10" s="26">
        <f t="shared" si="5"/>
        <v>1.2687119852088817</v>
      </c>
      <c r="T10" s="26">
        <f t="shared" si="5"/>
        <v>1.2399451861261639</v>
      </c>
      <c r="U10" s="26">
        <f t="shared" si="5"/>
        <v>1.2808098951311966</v>
      </c>
      <c r="V10" s="26">
        <f t="shared" si="5"/>
        <v>1.2820162777445021</v>
      </c>
      <c r="W10" s="26">
        <f t="shared" si="5"/>
        <v>1.321989137241548</v>
      </c>
      <c r="X10" s="26">
        <f t="shared" si="5"/>
        <v>1.3067463010870797</v>
      </c>
      <c r="Y10" s="26">
        <f>Y5+Y6+Y7+Y8+Y9</f>
        <v>1.2944764987134003</v>
      </c>
      <c r="Z10" s="26">
        <f>Z5+Z6+Z7+Z8+Z9</f>
        <v>1.2673176066952923</v>
      </c>
      <c r="AA10" s="26">
        <f>AA5+AA6+AA7+AA8+AA9</f>
        <v>1.1651524679957352</v>
      </c>
      <c r="AB10" s="26">
        <f>AB5+AB6+AB7+AB8+AB9</f>
        <v>1.0711525021365311</v>
      </c>
      <c r="AC10" s="26">
        <f>AC5+AC6+AC7+AC8+AC9</f>
        <v>1.0785204979124303</v>
      </c>
      <c r="AD10" s="24">
        <f t="shared" si="2"/>
        <v>6.8785684215860194E-3</v>
      </c>
      <c r="AE10" s="24">
        <f t="shared" si="4"/>
        <v>-7.4352475287914013E-2</v>
      </c>
      <c r="AF10" s="24">
        <f t="shared" si="3"/>
        <v>-0.57683095152749519</v>
      </c>
      <c r="AG10" s="24">
        <f t="shared" si="1"/>
        <v>-0.6109448345053301</v>
      </c>
      <c r="AH10" s="24">
        <f t="shared" si="1"/>
        <v>-0.64233229089269439</v>
      </c>
      <c r="AI10" s="24">
        <f t="shared" si="1"/>
        <v>-0.63987204908340789</v>
      </c>
      <c r="AJ10" s="51"/>
      <c r="AK10" s="51"/>
    </row>
    <row r="11" spans="1:37" ht="20.45" customHeight="1" x14ac:dyDescent="0.2">
      <c r="A11" s="86" t="s">
        <v>14</v>
      </c>
      <c r="B11" s="47" t="s">
        <v>6</v>
      </c>
      <c r="C11" s="25">
        <v>2.9927055000000001E-2</v>
      </c>
      <c r="D11" s="25">
        <v>2.6381231000000002E-2</v>
      </c>
      <c r="E11" s="25">
        <v>1.9131570000000001E-2</v>
      </c>
      <c r="F11" s="25">
        <v>1.2058662E-2</v>
      </c>
      <c r="G11" s="25">
        <v>1.0446296000000001E-2</v>
      </c>
      <c r="H11" s="25">
        <v>1.2788535571504472E-2</v>
      </c>
      <c r="I11" s="25">
        <v>1.32416275E-2</v>
      </c>
      <c r="J11" s="25">
        <v>1.51881059E-2</v>
      </c>
      <c r="K11" s="25">
        <v>1.5628124199999999E-2</v>
      </c>
      <c r="L11" s="25">
        <v>1.60681425E-2</v>
      </c>
      <c r="M11" s="25">
        <v>1.6043628161844049E-2</v>
      </c>
      <c r="N11" s="25">
        <v>1.5970635699999999E-2</v>
      </c>
      <c r="O11" s="25">
        <v>1.8440358554684726E-2</v>
      </c>
      <c r="P11" s="25">
        <v>1.5754408399999999E-2</v>
      </c>
      <c r="Q11" s="25">
        <v>1.7803545699999999E-2</v>
      </c>
      <c r="R11" s="25">
        <v>1.84336711E-2</v>
      </c>
      <c r="S11" s="25">
        <v>2.14835102E-2</v>
      </c>
      <c r="T11" s="25">
        <v>3.1217917339432459E-2</v>
      </c>
      <c r="U11" s="25">
        <v>2.9233525100000001E-2</v>
      </c>
      <c r="V11" s="25">
        <v>1.10535428E-2</v>
      </c>
      <c r="W11" s="25">
        <v>2.66805097E-2</v>
      </c>
      <c r="X11" s="25">
        <v>2.8020392800000002E-2</v>
      </c>
      <c r="Y11" s="25">
        <v>2.7788959674760614E-2</v>
      </c>
      <c r="Z11" s="25">
        <v>2.6607502293943913E-2</v>
      </c>
      <c r="AA11" s="25">
        <v>2.6607852453640491E-2</v>
      </c>
      <c r="AB11" s="25">
        <v>2.5942656142299476E-2</v>
      </c>
      <c r="AC11" s="25">
        <v>2.529408973874199E-2</v>
      </c>
      <c r="AD11" s="12">
        <f t="shared" si="2"/>
        <v>-2.4999999999999956E-2</v>
      </c>
      <c r="AE11" s="12">
        <f t="shared" si="4"/>
        <v>-4.9375000000000072E-2</v>
      </c>
      <c r="AF11" s="12">
        <f t="shared" si="3"/>
        <v>-0.11092146240437251</v>
      </c>
      <c r="AG11" s="12">
        <f t="shared" si="1"/>
        <v>-0.1109097619648679</v>
      </c>
      <c r="AH11" s="12">
        <f>(AB11-$C11)/$C11</f>
        <v>-0.13313701791574631</v>
      </c>
      <c r="AI11" s="12">
        <f t="shared" si="1"/>
        <v>-0.15480859246785261</v>
      </c>
      <c r="AJ11" s="51"/>
      <c r="AK11" s="51"/>
    </row>
    <row r="12" spans="1:37" ht="20.45" customHeight="1" x14ac:dyDescent="0.2">
      <c r="A12" s="87"/>
      <c r="B12" s="47" t="s">
        <v>13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3.3829319999999998E-9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51"/>
      <c r="AK12" s="51"/>
    </row>
    <row r="13" spans="1:37" s="6" customFormat="1" ht="22.15" customHeight="1" x14ac:dyDescent="0.2">
      <c r="A13" s="88"/>
      <c r="B13" s="53" t="s">
        <v>11</v>
      </c>
      <c r="C13" s="26">
        <f t="shared" ref="C13:Y13" si="6">C11+C12</f>
        <v>2.9927055000000001E-2</v>
      </c>
      <c r="D13" s="26">
        <f t="shared" si="6"/>
        <v>2.6381231000000002E-2</v>
      </c>
      <c r="E13" s="26">
        <f t="shared" si="6"/>
        <v>1.9131570000000001E-2</v>
      </c>
      <c r="F13" s="26">
        <f t="shared" si="6"/>
        <v>1.2058662E-2</v>
      </c>
      <c r="G13" s="26">
        <f t="shared" si="6"/>
        <v>1.0446296000000001E-2</v>
      </c>
      <c r="H13" s="26">
        <f t="shared" si="6"/>
        <v>1.2788535571504472E-2</v>
      </c>
      <c r="I13" s="26">
        <f t="shared" si="6"/>
        <v>1.32416275E-2</v>
      </c>
      <c r="J13" s="26">
        <f t="shared" si="6"/>
        <v>1.51881059E-2</v>
      </c>
      <c r="K13" s="26">
        <f t="shared" si="6"/>
        <v>1.5628124199999999E-2</v>
      </c>
      <c r="L13" s="26">
        <f t="shared" si="6"/>
        <v>1.60681425E-2</v>
      </c>
      <c r="M13" s="26">
        <f t="shared" si="6"/>
        <v>1.6043628161844049E-2</v>
      </c>
      <c r="N13" s="26">
        <f t="shared" si="6"/>
        <v>1.5970635699999999E-2</v>
      </c>
      <c r="O13" s="26">
        <f t="shared" si="6"/>
        <v>1.8440358554684726E-2</v>
      </c>
      <c r="P13" s="26">
        <f t="shared" si="6"/>
        <v>1.5754408399999999E-2</v>
      </c>
      <c r="Q13" s="26">
        <f t="shared" si="6"/>
        <v>1.7803545699999999E-2</v>
      </c>
      <c r="R13" s="26">
        <f t="shared" si="6"/>
        <v>1.84336711E-2</v>
      </c>
      <c r="S13" s="26">
        <f t="shared" si="6"/>
        <v>2.14835102E-2</v>
      </c>
      <c r="T13" s="26">
        <f t="shared" si="6"/>
        <v>3.1217917339432459E-2</v>
      </c>
      <c r="U13" s="26">
        <f t="shared" si="6"/>
        <v>2.9233525100000001E-2</v>
      </c>
      <c r="V13" s="26">
        <f t="shared" si="6"/>
        <v>1.10535428E-2</v>
      </c>
      <c r="W13" s="26">
        <f t="shared" si="6"/>
        <v>2.66805097E-2</v>
      </c>
      <c r="X13" s="26">
        <f t="shared" si="6"/>
        <v>2.8020392800000002E-2</v>
      </c>
      <c r="Y13" s="26">
        <f t="shared" si="6"/>
        <v>2.7788959674760614E-2</v>
      </c>
      <c r="Z13" s="26">
        <f>Z11+Z12</f>
        <v>2.6607502293943913E-2</v>
      </c>
      <c r="AA13" s="26">
        <f>AA11+AA12</f>
        <v>2.6607852453640491E-2</v>
      </c>
      <c r="AB13" s="26">
        <f>AB11+AB12</f>
        <v>2.5942656142299476E-2</v>
      </c>
      <c r="AC13" s="26">
        <f>AC11+AC12</f>
        <v>2.529409312167399E-2</v>
      </c>
      <c r="AD13" s="24">
        <f t="shared" si="2"/>
        <v>-2.4999869599628386E-2</v>
      </c>
      <c r="AE13" s="24">
        <f t="shared" si="4"/>
        <v>-4.9374872859637785E-2</v>
      </c>
      <c r="AF13" s="24">
        <f t="shared" si="3"/>
        <v>-0.11092146240437251</v>
      </c>
      <c r="AG13" s="24">
        <f t="shared" si="1"/>
        <v>-0.1109097619648679</v>
      </c>
      <c r="AH13" s="24">
        <f t="shared" si="1"/>
        <v>-0.13313701791574631</v>
      </c>
      <c r="AI13" s="24">
        <f t="shared" si="1"/>
        <v>-0.15480847942859766</v>
      </c>
      <c r="AJ13" s="52"/>
      <c r="AK13" s="52"/>
    </row>
    <row r="14" spans="1:37" x14ac:dyDescent="0.2">
      <c r="A14" s="106" t="s">
        <v>0</v>
      </c>
      <c r="B14" s="106"/>
      <c r="C14" s="25">
        <v>9.129924196199149E-2</v>
      </c>
      <c r="D14" s="25">
        <v>7.6022500000000011E-9</v>
      </c>
      <c r="E14" s="25">
        <v>1.9533688000000001E-7</v>
      </c>
      <c r="F14" s="25">
        <v>1.8357319E-7</v>
      </c>
      <c r="G14" s="25">
        <v>2.9198309999999997E-8</v>
      </c>
      <c r="H14" s="25">
        <v>2.65205E-11</v>
      </c>
      <c r="I14" s="25">
        <v>1.3454000000000001E-11</v>
      </c>
      <c r="J14" s="25">
        <v>1.2555000000000001E-11</v>
      </c>
      <c r="K14" s="25">
        <v>9.0147999999999989E-11</v>
      </c>
      <c r="L14" s="25">
        <v>3.1434000000000004E-11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1.1592E-10</v>
      </c>
      <c r="Y14" s="25">
        <v>1.3746179999999999E-9</v>
      </c>
      <c r="Z14" s="25">
        <v>2.0459880000000001E-9</v>
      </c>
      <c r="AA14" s="25">
        <v>2.6758199999999996E-9</v>
      </c>
      <c r="AB14" s="25">
        <v>3.3829319999999998E-9</v>
      </c>
      <c r="AC14" s="25">
        <v>3.3829319999999998E-9</v>
      </c>
      <c r="AD14" s="12">
        <f t="shared" si="2"/>
        <v>0</v>
      </c>
      <c r="AE14" s="12">
        <f t="shared" si="4"/>
        <v>0.26425992779783408</v>
      </c>
      <c r="AF14" s="12">
        <f t="shared" si="3"/>
        <v>-0.99999997759030679</v>
      </c>
      <c r="AG14" s="12">
        <f t="shared" si="1"/>
        <v>-0.99999997069176105</v>
      </c>
      <c r="AH14" s="12">
        <f t="shared" si="1"/>
        <v>-0.99999996294676785</v>
      </c>
      <c r="AI14" s="12">
        <f t="shared" si="1"/>
        <v>-0.99999996294676785</v>
      </c>
      <c r="AJ14" s="51"/>
      <c r="AK14" s="51"/>
    </row>
    <row r="15" spans="1:37" ht="15.75" x14ac:dyDescent="0.2">
      <c r="A15" s="107" t="s">
        <v>12</v>
      </c>
      <c r="B15" s="107"/>
      <c r="C15" s="50">
        <f t="shared" ref="C15:K15" si="7">C5+C6+C7+C8+C9+C11+C12+C14</f>
        <v>3.1160521502938323</v>
      </c>
      <c r="D15" s="50">
        <f t="shared" si="7"/>
        <v>3.2624438888776952</v>
      </c>
      <c r="E15" s="50">
        <f t="shared" si="7"/>
        <v>1.4147997143059563</v>
      </c>
      <c r="F15" s="50">
        <f t="shared" si="7"/>
        <v>1.5137547944164165</v>
      </c>
      <c r="G15" s="50">
        <f t="shared" si="7"/>
        <v>1.3346856368791458</v>
      </c>
      <c r="H15" s="50">
        <f t="shared" si="7"/>
        <v>1.2218059813186781</v>
      </c>
      <c r="I15" s="50">
        <f t="shared" si="7"/>
        <v>1.3072374930756523</v>
      </c>
      <c r="J15" s="50">
        <f t="shared" si="7"/>
        <v>1.2876730574249369</v>
      </c>
      <c r="K15" s="50">
        <f t="shared" si="7"/>
        <v>1.2050302110635338</v>
      </c>
      <c r="L15" s="50">
        <f t="shared" ref="L15:AC15" si="8">L5+L6+L7+L8+L9+L11+L12+L14</f>
        <v>1.2149049569510335</v>
      </c>
      <c r="M15" s="50">
        <f t="shared" si="8"/>
        <v>1.1628973537680272</v>
      </c>
      <c r="N15" s="50">
        <f t="shared" si="8"/>
        <v>1.1702037692108527</v>
      </c>
      <c r="O15" s="50">
        <f t="shared" si="8"/>
        <v>1.2604274799478306</v>
      </c>
      <c r="P15" s="50">
        <f t="shared" si="8"/>
        <v>1.241400840297415</v>
      </c>
      <c r="Q15" s="50">
        <f t="shared" si="8"/>
        <v>1.243527539387457</v>
      </c>
      <c r="R15" s="50">
        <f t="shared" si="8"/>
        <v>1.2209182587928968</v>
      </c>
      <c r="S15" s="50">
        <f t="shared" si="8"/>
        <v>1.2901954954088817</v>
      </c>
      <c r="T15" s="50">
        <f t="shared" si="8"/>
        <v>1.2711631034655964</v>
      </c>
      <c r="U15" s="50">
        <f t="shared" si="8"/>
        <v>1.3100434202311966</v>
      </c>
      <c r="V15" s="43">
        <f t="shared" si="8"/>
        <v>1.2930698205445021</v>
      </c>
      <c r="W15" s="50">
        <f t="shared" si="8"/>
        <v>1.348669646941548</v>
      </c>
      <c r="X15" s="50">
        <f t="shared" si="8"/>
        <v>1.3347666940029996</v>
      </c>
      <c r="Y15" s="50">
        <f t="shared" si="8"/>
        <v>1.322265459762779</v>
      </c>
      <c r="Z15" s="50">
        <f t="shared" si="8"/>
        <v>1.2939251110352241</v>
      </c>
      <c r="AA15" s="50">
        <f t="shared" si="8"/>
        <v>1.1917603231251956</v>
      </c>
      <c r="AB15" s="50">
        <f t="shared" si="8"/>
        <v>1.0970951616617626</v>
      </c>
      <c r="AC15" s="50">
        <f t="shared" si="8"/>
        <v>1.1038145944170361</v>
      </c>
      <c r="AD15" s="23">
        <f t="shared" si="2"/>
        <v>6.1247492378834817E-3</v>
      </c>
      <c r="AE15" s="23">
        <f t="shared" si="4"/>
        <v>-7.3794811760083026E-2</v>
      </c>
      <c r="AF15" s="23">
        <f t="shared" si="3"/>
        <v>-0.5847549884833565</v>
      </c>
      <c r="AG15" s="23">
        <f t="shared" si="1"/>
        <v>-0.61754159890654681</v>
      </c>
      <c r="AH15" s="23">
        <f t="shared" si="1"/>
        <v>-0.6479214375284732</v>
      </c>
      <c r="AI15" s="23">
        <f t="shared" si="1"/>
        <v>-0.64576504462130047</v>
      </c>
      <c r="AJ15" s="51"/>
      <c r="AK15" s="51"/>
    </row>
    <row r="16" spans="1:37" x14ac:dyDescent="0.2">
      <c r="A16" s="58" t="s">
        <v>22</v>
      </c>
      <c r="B16" s="1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61"/>
      <c r="AF16" s="61"/>
      <c r="AG16" s="61"/>
      <c r="AH16" s="61"/>
      <c r="AI16" s="62"/>
    </row>
    <row r="17" spans="1:35" x14ac:dyDescent="0.2">
      <c r="A17" s="56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ht="15.75" x14ac:dyDescent="0.2">
      <c r="A18" s="48" t="s">
        <v>47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x14ac:dyDescent="0.2">
      <c r="A19" s="56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ht="15" x14ac:dyDescent="0.2">
      <c r="A20" s="91" t="s">
        <v>1</v>
      </c>
      <c r="B20" s="91" t="s">
        <v>2</v>
      </c>
      <c r="C20" s="91" t="s">
        <v>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57"/>
      <c r="AE20" s="57"/>
      <c r="AF20" s="57"/>
      <c r="AG20" s="57"/>
      <c r="AH20" s="57"/>
      <c r="AI20" s="57"/>
    </row>
    <row r="21" spans="1:35" x14ac:dyDescent="0.2">
      <c r="A21" s="91"/>
      <c r="B21" s="91"/>
      <c r="C21" s="41">
        <v>1990</v>
      </c>
      <c r="D21" s="41">
        <v>1991</v>
      </c>
      <c r="E21" s="41">
        <v>1992</v>
      </c>
      <c r="F21" s="41">
        <v>1993</v>
      </c>
      <c r="G21" s="41">
        <v>1994</v>
      </c>
      <c r="H21" s="41">
        <v>1995</v>
      </c>
      <c r="I21" s="41">
        <v>1996</v>
      </c>
      <c r="J21" s="41">
        <v>1997</v>
      </c>
      <c r="K21" s="41">
        <v>1998</v>
      </c>
      <c r="L21" s="41">
        <v>1999</v>
      </c>
      <c r="M21" s="41">
        <v>2000</v>
      </c>
      <c r="N21" s="41">
        <v>2001</v>
      </c>
      <c r="O21" s="41">
        <v>2002</v>
      </c>
      <c r="P21" s="41">
        <v>2003</v>
      </c>
      <c r="Q21" s="41">
        <v>2004</v>
      </c>
      <c r="R21" s="41">
        <v>2005</v>
      </c>
      <c r="S21" s="41">
        <v>2006</v>
      </c>
      <c r="T21" s="41">
        <v>2007</v>
      </c>
      <c r="U21" s="41">
        <v>2008</v>
      </c>
      <c r="V21" s="41">
        <v>2009</v>
      </c>
      <c r="W21" s="41">
        <v>2010</v>
      </c>
      <c r="X21" s="41">
        <v>2011</v>
      </c>
      <c r="Y21" s="41">
        <v>2012</v>
      </c>
      <c r="Z21" s="41">
        <v>2013</v>
      </c>
      <c r="AA21" s="41">
        <v>2014</v>
      </c>
      <c r="AB21" s="41">
        <v>2015</v>
      </c>
      <c r="AC21" s="41">
        <v>2016</v>
      </c>
      <c r="AD21" s="57"/>
      <c r="AE21" s="57"/>
      <c r="AF21" s="57"/>
      <c r="AG21" s="57"/>
      <c r="AH21" s="57"/>
      <c r="AI21" s="57"/>
    </row>
    <row r="22" spans="1:35" x14ac:dyDescent="0.2">
      <c r="A22" s="108" t="s">
        <v>3</v>
      </c>
      <c r="B22" s="47" t="s">
        <v>9</v>
      </c>
      <c r="C22" s="12">
        <f t="shared" ref="C22:C32" si="9">C5/C$15</f>
        <v>1.2970862350177964E-2</v>
      </c>
      <c r="D22" s="12">
        <f t="shared" ref="D22:AB32" si="10">D5/D$15</f>
        <v>1.0446387908145692E-2</v>
      </c>
      <c r="E22" s="12">
        <f t="shared" si="10"/>
        <v>1.7623614646644206E-2</v>
      </c>
      <c r="F22" s="12">
        <f t="shared" si="10"/>
        <v>1.5058606076481733E-2</v>
      </c>
      <c r="G22" s="12">
        <f t="shared" si="10"/>
        <v>1.0825703260579495E-2</v>
      </c>
      <c r="H22" s="12">
        <f t="shared" si="10"/>
        <v>7.9665420662736412E-3</v>
      </c>
      <c r="I22" s="12">
        <f t="shared" si="10"/>
        <v>6.2280388614349763E-3</v>
      </c>
      <c r="J22" s="12">
        <f t="shared" si="10"/>
        <v>6.0712799040262035E-3</v>
      </c>
      <c r="K22" s="12">
        <f t="shared" si="10"/>
        <v>6.5217023406109872E-3</v>
      </c>
      <c r="L22" s="12">
        <f t="shared" si="10"/>
        <v>6.742041454465917E-3</v>
      </c>
      <c r="M22" s="12">
        <f t="shared" si="10"/>
        <v>5.6725269333753013E-3</v>
      </c>
      <c r="N22" s="12">
        <f t="shared" si="10"/>
        <v>6.0610074271791377E-3</v>
      </c>
      <c r="O22" s="12">
        <f t="shared" si="10"/>
        <v>4.9993822371762449E-3</v>
      </c>
      <c r="P22" s="12">
        <f t="shared" si="10"/>
        <v>5.5872612816487751E-3</v>
      </c>
      <c r="Q22" s="12">
        <f t="shared" si="10"/>
        <v>5.6146507747944331E-3</v>
      </c>
      <c r="R22" s="12">
        <f t="shared" si="10"/>
        <v>2.2286839419266165E-3</v>
      </c>
      <c r="S22" s="12">
        <f t="shared" si="10"/>
        <v>1.1667156823408351E-3</v>
      </c>
      <c r="T22" s="12">
        <f t="shared" si="10"/>
        <v>1.9163370203634526E-3</v>
      </c>
      <c r="U22" s="12">
        <f t="shared" si="10"/>
        <v>9.4934925371264502E-4</v>
      </c>
      <c r="V22" s="12">
        <f t="shared" si="10"/>
        <v>9.1865678110179545E-4</v>
      </c>
      <c r="W22" s="12">
        <f t="shared" si="10"/>
        <v>6.4593054756154457E-4</v>
      </c>
      <c r="X22" s="12">
        <f t="shared" si="10"/>
        <v>5.8465009436633087E-4</v>
      </c>
      <c r="Y22" s="12">
        <f t="shared" si="10"/>
        <v>3.953516380813826E-4</v>
      </c>
      <c r="Z22" s="12">
        <f t="shared" si="10"/>
        <v>7.0280886281386676E-4</v>
      </c>
      <c r="AA22" s="12">
        <f t="shared" si="10"/>
        <v>5.910667459451338E-4</v>
      </c>
      <c r="AB22" s="12">
        <f t="shared" si="10"/>
        <v>5.5999833634553381E-4</v>
      </c>
      <c r="AC22" s="12">
        <f t="shared" ref="AC22:AC31" si="11">AC5/AC$15</f>
        <v>4.5569682629961826E-4</v>
      </c>
      <c r="AD22" s="57"/>
      <c r="AE22" s="57"/>
      <c r="AF22" s="57"/>
      <c r="AG22" s="57"/>
      <c r="AH22" s="57"/>
      <c r="AI22" s="57"/>
    </row>
    <row r="23" spans="1:35" ht="22.5" x14ac:dyDescent="0.2">
      <c r="A23" s="109"/>
      <c r="B23" s="47" t="s">
        <v>10</v>
      </c>
      <c r="C23" s="12">
        <f t="shared" si="9"/>
        <v>3.0200775680575834E-5</v>
      </c>
      <c r="D23" s="12">
        <f t="shared" ref="D23:R23" si="12">D6/D$15</f>
        <v>3.0621008484031305E-5</v>
      </c>
      <c r="E23" s="12">
        <f t="shared" si="12"/>
        <v>3.970440369190814E-5</v>
      </c>
      <c r="F23" s="12">
        <f t="shared" si="12"/>
        <v>5.1731738382496608E-5</v>
      </c>
      <c r="G23" s="12">
        <f t="shared" si="12"/>
        <v>4.3819118438071364E-5</v>
      </c>
      <c r="H23" s="12">
        <f t="shared" si="12"/>
        <v>4.5878117194598715E-5</v>
      </c>
      <c r="I23" s="12">
        <f t="shared" si="12"/>
        <v>5.8197387546623277E-5</v>
      </c>
      <c r="J23" s="12">
        <f t="shared" si="12"/>
        <v>7.5281393394884214E-5</v>
      </c>
      <c r="K23" s="12">
        <f t="shared" si="12"/>
        <v>9.441864938770503E-5</v>
      </c>
      <c r="L23" s="12">
        <f t="shared" si="12"/>
        <v>6.5516043493440201E-5</v>
      </c>
      <c r="M23" s="12">
        <f t="shared" si="12"/>
        <v>8.2596406887309957E-5</v>
      </c>
      <c r="N23" s="12">
        <f t="shared" si="12"/>
        <v>1.0286880470499478E-4</v>
      </c>
      <c r="O23" s="12">
        <f t="shared" si="12"/>
        <v>8.8353887686270802E-5</v>
      </c>
      <c r="P23" s="12">
        <f t="shared" si="12"/>
        <v>8.8879657898061239E-5</v>
      </c>
      <c r="Q23" s="12">
        <f t="shared" si="12"/>
        <v>1.0597120837783129E-4</v>
      </c>
      <c r="R23" s="12">
        <f t="shared" si="12"/>
        <v>1.192076119361962E-4</v>
      </c>
      <c r="S23" s="12">
        <f t="shared" si="10"/>
        <v>9.5872915724914482E-5</v>
      </c>
      <c r="T23" s="12">
        <f t="shared" si="10"/>
        <v>9.55717245637377E-5</v>
      </c>
      <c r="U23" s="12">
        <f t="shared" si="10"/>
        <v>1.0477653021285051E-4</v>
      </c>
      <c r="V23" s="12">
        <f t="shared" si="10"/>
        <v>9.82605202606128E-5</v>
      </c>
      <c r="W23" s="12">
        <f t="shared" si="10"/>
        <v>9.2138449139083853E-5</v>
      </c>
      <c r="X23" s="12">
        <f t="shared" si="10"/>
        <v>9.1012873979403458E-5</v>
      </c>
      <c r="Y23" s="12">
        <f t="shared" si="10"/>
        <v>7.8712981812137316E-5</v>
      </c>
      <c r="Z23" s="12">
        <f t="shared" si="10"/>
        <v>8.573356674397151E-5</v>
      </c>
      <c r="AA23" s="12">
        <f t="shared" si="10"/>
        <v>8.7042413898975448E-5</v>
      </c>
      <c r="AB23" s="12">
        <f t="shared" si="10"/>
        <v>9.6225020605045659E-5</v>
      </c>
      <c r="AC23" s="12">
        <f t="shared" si="11"/>
        <v>1.014887052289062E-4</v>
      </c>
      <c r="AD23" s="57"/>
      <c r="AE23" s="57"/>
      <c r="AF23" s="57"/>
      <c r="AG23" s="57"/>
      <c r="AH23" s="57"/>
      <c r="AI23" s="57"/>
    </row>
    <row r="24" spans="1:35" ht="22.5" x14ac:dyDescent="0.2">
      <c r="A24" s="109"/>
      <c r="B24" s="47" t="s">
        <v>16</v>
      </c>
      <c r="C24" s="12">
        <f t="shared" si="9"/>
        <v>3.0809181207136924E-2</v>
      </c>
      <c r="D24" s="12">
        <f t="shared" si="10"/>
        <v>4.2057222447339407E-2</v>
      </c>
      <c r="E24" s="12">
        <f t="shared" si="10"/>
        <v>9.1360406755787701E-2</v>
      </c>
      <c r="F24" s="12">
        <f t="shared" si="10"/>
        <v>6.0624277328727945E-2</v>
      </c>
      <c r="G24" s="12">
        <f t="shared" si="10"/>
        <v>5.4954947492900773E-2</v>
      </c>
      <c r="H24" s="12">
        <f t="shared" si="10"/>
        <v>3.5371409713520575E-2</v>
      </c>
      <c r="I24" s="12">
        <f t="shared" si="10"/>
        <v>3.1431817251909668E-2</v>
      </c>
      <c r="J24" s="12">
        <f t="shared" si="10"/>
        <v>2.9249274291100288E-2</v>
      </c>
      <c r="K24" s="12">
        <f t="shared" si="10"/>
        <v>3.2882291428539767E-2</v>
      </c>
      <c r="L24" s="12">
        <f t="shared" si="10"/>
        <v>2.8900059111384817E-2</v>
      </c>
      <c r="M24" s="12">
        <f t="shared" si="10"/>
        <v>2.444680274752261E-2</v>
      </c>
      <c r="N24" s="12">
        <f t="shared" si="10"/>
        <v>2.2287341348199947E-2</v>
      </c>
      <c r="O24" s="12">
        <f t="shared" si="10"/>
        <v>7.1881119788340178E-2</v>
      </c>
      <c r="P24" s="12">
        <f t="shared" si="10"/>
        <v>2.8516462593124334E-2</v>
      </c>
      <c r="Q24" s="12">
        <f t="shared" si="10"/>
        <v>2.8213582809946253E-2</v>
      </c>
      <c r="R24" s="12">
        <f t="shared" si="10"/>
        <v>2.1430029159656243E-2</v>
      </c>
      <c r="S24" s="12">
        <f t="shared" si="10"/>
        <v>1.6250871514958014E-2</v>
      </c>
      <c r="T24" s="12">
        <f t="shared" si="10"/>
        <v>1.463702159472584E-2</v>
      </c>
      <c r="U24" s="12">
        <f t="shared" si="10"/>
        <v>1.1201147533412739E-2</v>
      </c>
      <c r="V24" s="12">
        <f t="shared" si="10"/>
        <v>9.3750426532658148E-3</v>
      </c>
      <c r="W24" s="12">
        <f t="shared" si="10"/>
        <v>1.027290812918108E-2</v>
      </c>
      <c r="X24" s="12">
        <f t="shared" si="10"/>
        <v>1.2531614883506752E-2</v>
      </c>
      <c r="Y24" s="12">
        <f t="shared" si="10"/>
        <v>1.0726427209392991E-2</v>
      </c>
      <c r="Z24" s="12">
        <f t="shared" si="10"/>
        <v>9.3360405879654006E-3</v>
      </c>
      <c r="AA24" s="12">
        <f t="shared" si="10"/>
        <v>1.110095806959766E-2</v>
      </c>
      <c r="AB24" s="12">
        <f t="shared" si="10"/>
        <v>8.4132578536066788E-3</v>
      </c>
      <c r="AC24" s="12">
        <f t="shared" si="11"/>
        <v>9.1785285911904872E-3</v>
      </c>
      <c r="AD24" s="57"/>
      <c r="AE24" s="57"/>
      <c r="AF24" s="57"/>
      <c r="AG24" s="57"/>
      <c r="AH24" s="57"/>
      <c r="AI24" s="57"/>
    </row>
    <row r="25" spans="1:35" ht="22.5" x14ac:dyDescent="0.2">
      <c r="A25" s="109"/>
      <c r="B25" s="47" t="s">
        <v>17</v>
      </c>
      <c r="C25" s="12">
        <f t="shared" si="9"/>
        <v>0.71846317234096757</v>
      </c>
      <c r="D25" s="12">
        <f t="shared" si="10"/>
        <v>0.71703912190953767</v>
      </c>
      <c r="E25" s="12">
        <f t="shared" si="10"/>
        <v>0.66727193154906439</v>
      </c>
      <c r="F25" s="12">
        <f t="shared" si="10"/>
        <v>0.72835684216944596</v>
      </c>
      <c r="G25" s="12">
        <f t="shared" si="10"/>
        <v>0.72445117322226282</v>
      </c>
      <c r="H25" s="12">
        <f t="shared" si="10"/>
        <v>0.74126650535996563</v>
      </c>
      <c r="I25" s="12">
        <f t="shared" si="10"/>
        <v>0.80202857790839444</v>
      </c>
      <c r="J25" s="12">
        <f t="shared" si="10"/>
        <v>0.84154775555142758</v>
      </c>
      <c r="K25" s="12">
        <f t="shared" si="10"/>
        <v>0.84090199861933101</v>
      </c>
      <c r="L25" s="12">
        <f t="shared" si="10"/>
        <v>0.87003331356281777</v>
      </c>
      <c r="M25" s="12">
        <f t="shared" si="10"/>
        <v>0.89211971250813227</v>
      </c>
      <c r="N25" s="12">
        <f t="shared" si="10"/>
        <v>0.90488145328235003</v>
      </c>
      <c r="O25" s="12">
        <f t="shared" si="10"/>
        <v>0.85088788419972439</v>
      </c>
      <c r="P25" s="12">
        <f t="shared" si="10"/>
        <v>0.89398796789449164</v>
      </c>
      <c r="Q25" s="12">
        <f t="shared" si="10"/>
        <v>0.89438011271374529</v>
      </c>
      <c r="R25" s="12">
        <f t="shared" si="10"/>
        <v>0.9350791273518485</v>
      </c>
      <c r="S25" s="12">
        <f t="shared" si="10"/>
        <v>0.94884043185411748</v>
      </c>
      <c r="T25" s="12">
        <f t="shared" si="10"/>
        <v>0.94672357289087294</v>
      </c>
      <c r="U25" s="12">
        <f t="shared" si="10"/>
        <v>0.95448676598774562</v>
      </c>
      <c r="V25" s="12">
        <f t="shared" si="10"/>
        <v>0.9673993616781259</v>
      </c>
      <c r="W25" s="12">
        <f t="shared" si="10"/>
        <v>0.9590124343445362</v>
      </c>
      <c r="X25" s="12">
        <f t="shared" si="10"/>
        <v>0.95497372777353373</v>
      </c>
      <c r="Y25" s="12">
        <f t="shared" si="10"/>
        <v>0.96185579124797882</v>
      </c>
      <c r="Z25" s="12">
        <f t="shared" si="10"/>
        <v>0.96517512012795481</v>
      </c>
      <c r="AA25" s="12">
        <f t="shared" si="10"/>
        <v>0.96183059596588261</v>
      </c>
      <c r="AB25" s="12">
        <f t="shared" si="10"/>
        <v>0.96384749840507411</v>
      </c>
      <c r="AC25" s="12">
        <f t="shared" si="11"/>
        <v>0.96332375199440345</v>
      </c>
      <c r="AD25" s="57"/>
      <c r="AE25" s="57"/>
      <c r="AF25" s="57"/>
      <c r="AG25" s="57"/>
      <c r="AH25" s="57"/>
      <c r="AI25" s="57"/>
    </row>
    <row r="26" spans="1:35" ht="22.5" x14ac:dyDescent="0.2">
      <c r="A26" s="109"/>
      <c r="B26" s="47" t="s">
        <v>18</v>
      </c>
      <c r="C26" s="12">
        <f t="shared" si="9"/>
        <v>0.19882277455937028</v>
      </c>
      <c r="D26" s="12">
        <f t="shared" si="10"/>
        <v>0.22234030424802512</v>
      </c>
      <c r="E26" s="12">
        <f t="shared" si="10"/>
        <v>0.21018174637664291</v>
      </c>
      <c r="F26" s="12">
        <f t="shared" si="10"/>
        <v>0.18794236109819337</v>
      </c>
      <c r="G26" s="12">
        <f t="shared" si="10"/>
        <v>0.20189755116994812</v>
      </c>
      <c r="H26" s="12">
        <f t="shared" si="10"/>
        <v>0.20488275281630688</v>
      </c>
      <c r="I26" s="12">
        <f t="shared" si="10"/>
        <v>0.15012389511432317</v>
      </c>
      <c r="J26" s="12">
        <f t="shared" si="10"/>
        <v>0.11126140715136582</v>
      </c>
      <c r="K26" s="12">
        <f t="shared" si="10"/>
        <v>0.10663051636406266</v>
      </c>
      <c r="L26" s="12">
        <f t="shared" si="10"/>
        <v>8.1033226571951431E-2</v>
      </c>
      <c r="M26" s="12">
        <f t="shared" si="10"/>
        <v>6.3882106635887073E-2</v>
      </c>
      <c r="N26" s="12">
        <f t="shared" si="10"/>
        <v>5.3019590068352183E-2</v>
      </c>
      <c r="O26" s="12">
        <f t="shared" si="10"/>
        <v>5.7513018284082819E-2</v>
      </c>
      <c r="P26" s="12">
        <f t="shared" si="10"/>
        <v>5.9128597466080561E-2</v>
      </c>
      <c r="Q26" s="12">
        <f t="shared" si="10"/>
        <v>5.7368713116832788E-2</v>
      </c>
      <c r="R26" s="12">
        <f t="shared" si="10"/>
        <v>2.6044749440531756E-2</v>
      </c>
      <c r="S26" s="12">
        <f t="shared" si="10"/>
        <v>1.6994747617752447E-2</v>
      </c>
      <c r="T26" s="12">
        <f t="shared" si="10"/>
        <v>1.2068950935094106E-2</v>
      </c>
      <c r="U26" s="12">
        <f t="shared" si="10"/>
        <v>1.0943032312740283E-2</v>
      </c>
      <c r="V26" s="12">
        <f t="shared" si="10"/>
        <v>1.3660382966348304E-2</v>
      </c>
      <c r="W26" s="12">
        <f t="shared" si="10"/>
        <v>1.019375308095706E-2</v>
      </c>
      <c r="X26" s="12">
        <f t="shared" si="10"/>
        <v>1.0826267299677424E-2</v>
      </c>
      <c r="Y26" s="12">
        <f t="shared" si="10"/>
        <v>5.9275428676671561E-3</v>
      </c>
      <c r="Z26" s="12">
        <f t="shared" si="10"/>
        <v>4.1368932131441915E-3</v>
      </c>
      <c r="AA26" s="12">
        <f t="shared" si="10"/>
        <v>4.063821470043868E-3</v>
      </c>
      <c r="AB26" s="12">
        <f t="shared" si="10"/>
        <v>3.436339192250139E-3</v>
      </c>
      <c r="AC26" s="12">
        <f t="shared" si="11"/>
        <v>4.0253662156439236E-3</v>
      </c>
      <c r="AD26" s="57"/>
      <c r="AE26" s="57"/>
      <c r="AF26" s="57"/>
      <c r="AG26" s="57"/>
      <c r="AH26" s="57"/>
      <c r="AI26" s="57"/>
    </row>
    <row r="27" spans="1:35" x14ac:dyDescent="0.2">
      <c r="A27" s="110"/>
      <c r="B27" s="53" t="s">
        <v>11</v>
      </c>
      <c r="C27" s="12">
        <f t="shared" si="9"/>
        <v>0.96109619123333345</v>
      </c>
      <c r="D27" s="12">
        <f t="shared" si="10"/>
        <v>0.99191365752153204</v>
      </c>
      <c r="E27" s="12">
        <f t="shared" si="10"/>
        <v>0.98647740373183113</v>
      </c>
      <c r="F27" s="12">
        <f t="shared" si="10"/>
        <v>0.9920338184112315</v>
      </c>
      <c r="G27" s="12">
        <f t="shared" si="10"/>
        <v>0.9921731942641292</v>
      </c>
      <c r="H27" s="12">
        <f t="shared" si="10"/>
        <v>0.98953308807326135</v>
      </c>
      <c r="I27" s="12">
        <f t="shared" si="10"/>
        <v>0.98987052652360885</v>
      </c>
      <c r="J27" s="12">
        <f t="shared" si="10"/>
        <v>0.9882049982913147</v>
      </c>
      <c r="K27" s="12">
        <f t="shared" si="10"/>
        <v>0.98703092740193221</v>
      </c>
      <c r="L27" s="12">
        <f t="shared" si="10"/>
        <v>0.98677415674411351</v>
      </c>
      <c r="M27" s="12">
        <f t="shared" si="10"/>
        <v>0.98620374523180443</v>
      </c>
      <c r="N27" s="12">
        <f t="shared" si="10"/>
        <v>0.98635226093078632</v>
      </c>
      <c r="O27" s="12">
        <f t="shared" si="10"/>
        <v>0.98536975839701002</v>
      </c>
      <c r="P27" s="12">
        <f t="shared" si="10"/>
        <v>0.98730916889324349</v>
      </c>
      <c r="Q27" s="12">
        <f t="shared" si="10"/>
        <v>0.98568303062369667</v>
      </c>
      <c r="R27" s="12">
        <f t="shared" si="10"/>
        <v>0.98490179750589935</v>
      </c>
      <c r="S27" s="12">
        <f t="shared" si="10"/>
        <v>0.98334863958489371</v>
      </c>
      <c r="T27" s="12">
        <f t="shared" si="10"/>
        <v>0.97544145416562011</v>
      </c>
      <c r="U27" s="12">
        <f t="shared" si="10"/>
        <v>0.97768507161782403</v>
      </c>
      <c r="V27" s="12">
        <f t="shared" si="10"/>
        <v>0.99145170459910237</v>
      </c>
      <c r="W27" s="12">
        <f t="shared" si="10"/>
        <v>0.98021716455137486</v>
      </c>
      <c r="X27" s="12">
        <f t="shared" si="10"/>
        <v>0.97900727292506373</v>
      </c>
      <c r="Y27" s="12">
        <f t="shared" si="10"/>
        <v>0.97898382594493227</v>
      </c>
      <c r="Z27" s="12">
        <f t="shared" si="10"/>
        <v>0.97943659635862224</v>
      </c>
      <c r="AA27" s="12">
        <f t="shared" si="10"/>
        <v>0.97767348466536819</v>
      </c>
      <c r="AB27" s="12">
        <f t="shared" si="10"/>
        <v>0.97635331880788145</v>
      </c>
      <c r="AC27" s="12">
        <f t="shared" si="11"/>
        <v>0.97708483233276644</v>
      </c>
      <c r="AD27" s="57"/>
      <c r="AE27" s="57"/>
      <c r="AF27" s="57"/>
      <c r="AG27" s="57"/>
      <c r="AH27" s="57"/>
      <c r="AI27" s="57"/>
    </row>
    <row r="28" spans="1:35" x14ac:dyDescent="0.2">
      <c r="A28" s="86" t="s">
        <v>14</v>
      </c>
      <c r="B28" s="47" t="s">
        <v>6</v>
      </c>
      <c r="C28" s="12">
        <f t="shared" si="9"/>
        <v>9.6041572979380305E-3</v>
      </c>
      <c r="D28" s="12">
        <f t="shared" si="10"/>
        <v>8.086340148236339E-3</v>
      </c>
      <c r="E28" s="12">
        <f t="shared" si="10"/>
        <v>1.3522458201361156E-2</v>
      </c>
      <c r="F28" s="12">
        <f t="shared" si="10"/>
        <v>7.9660603186719296E-3</v>
      </c>
      <c r="G28" s="12">
        <f t="shared" si="10"/>
        <v>7.8267838593260447E-3</v>
      </c>
      <c r="H28" s="12">
        <f t="shared" si="10"/>
        <v>1.0466911905032569E-2</v>
      </c>
      <c r="I28" s="12">
        <f t="shared" si="10"/>
        <v>1.012947346609931E-2</v>
      </c>
      <c r="J28" s="12">
        <f t="shared" si="10"/>
        <v>1.1795001698935034E-2</v>
      </c>
      <c r="K28" s="12">
        <f t="shared" si="10"/>
        <v>1.2969072523258112E-2</v>
      </c>
      <c r="L28" s="12">
        <f t="shared" si="10"/>
        <v>1.3225843230012949E-2</v>
      </c>
      <c r="M28" s="12">
        <f t="shared" si="10"/>
        <v>1.3796254768195479E-2</v>
      </c>
      <c r="N28" s="12">
        <f t="shared" si="10"/>
        <v>1.3647739069213627E-2</v>
      </c>
      <c r="O28" s="12">
        <f t="shared" si="10"/>
        <v>1.4630241602990104E-2</v>
      </c>
      <c r="P28" s="12">
        <f t="shared" si="10"/>
        <v>1.2690831106756425E-2</v>
      </c>
      <c r="Q28" s="12">
        <f t="shared" si="10"/>
        <v>1.4316969376303286E-2</v>
      </c>
      <c r="R28" s="12">
        <f t="shared" si="10"/>
        <v>1.5098202494100701E-2</v>
      </c>
      <c r="S28" s="12">
        <f t="shared" si="10"/>
        <v>1.6651360415106366E-2</v>
      </c>
      <c r="T28" s="12">
        <f t="shared" si="10"/>
        <v>2.455854583437991E-2</v>
      </c>
      <c r="U28" s="12">
        <f t="shared" si="10"/>
        <v>2.2314928382175962E-2</v>
      </c>
      <c r="V28" s="12">
        <f t="shared" si="10"/>
        <v>8.5482954008975591E-3</v>
      </c>
      <c r="W28" s="12">
        <f t="shared" si="10"/>
        <v>1.9782835448625136E-2</v>
      </c>
      <c r="X28" s="12">
        <f t="shared" si="10"/>
        <v>2.0992726988089672E-2</v>
      </c>
      <c r="Y28" s="12">
        <f t="shared" si="10"/>
        <v>2.1016173015474586E-2</v>
      </c>
      <c r="Z28" s="12">
        <f t="shared" si="10"/>
        <v>2.0563402060151829E-2</v>
      </c>
      <c r="AA28" s="12">
        <f t="shared" si="10"/>
        <v>2.2326513089364956E-2</v>
      </c>
      <c r="AB28" s="12">
        <f t="shared" si="10"/>
        <v>2.3646678108582952E-2</v>
      </c>
      <c r="AC28" s="12">
        <f t="shared" si="11"/>
        <v>2.2915161537704346E-2</v>
      </c>
      <c r="AD28" s="57"/>
      <c r="AE28" s="57"/>
      <c r="AF28" s="57"/>
      <c r="AG28" s="57"/>
      <c r="AH28" s="57"/>
      <c r="AI28" s="57"/>
    </row>
    <row r="29" spans="1:35" x14ac:dyDescent="0.2">
      <c r="A29" s="87"/>
      <c r="B29" s="47" t="s">
        <v>13</v>
      </c>
      <c r="C29" s="12">
        <f t="shared" si="9"/>
        <v>0</v>
      </c>
      <c r="D29" s="12">
        <f t="shared" si="10"/>
        <v>0</v>
      </c>
      <c r="E29" s="12">
        <f t="shared" si="10"/>
        <v>0</v>
      </c>
      <c r="F29" s="12">
        <f t="shared" si="10"/>
        <v>0</v>
      </c>
      <c r="G29" s="12">
        <f t="shared" si="10"/>
        <v>0</v>
      </c>
      <c r="H29" s="12">
        <f t="shared" si="10"/>
        <v>0</v>
      </c>
      <c r="I29" s="12">
        <f t="shared" si="10"/>
        <v>0</v>
      </c>
      <c r="J29" s="12">
        <f t="shared" si="10"/>
        <v>0</v>
      </c>
      <c r="K29" s="12">
        <f t="shared" si="10"/>
        <v>0</v>
      </c>
      <c r="L29" s="12">
        <f t="shared" si="10"/>
        <v>0</v>
      </c>
      <c r="M29" s="12">
        <f t="shared" si="10"/>
        <v>0</v>
      </c>
      <c r="N29" s="12">
        <f t="shared" si="10"/>
        <v>0</v>
      </c>
      <c r="O29" s="12">
        <f t="shared" si="10"/>
        <v>0</v>
      </c>
      <c r="P29" s="12">
        <f t="shared" si="10"/>
        <v>0</v>
      </c>
      <c r="Q29" s="12">
        <f t="shared" si="10"/>
        <v>0</v>
      </c>
      <c r="R29" s="12">
        <f t="shared" si="10"/>
        <v>0</v>
      </c>
      <c r="S29" s="12">
        <f t="shared" si="10"/>
        <v>0</v>
      </c>
      <c r="T29" s="12">
        <f t="shared" si="10"/>
        <v>0</v>
      </c>
      <c r="U29" s="12">
        <f t="shared" si="10"/>
        <v>0</v>
      </c>
      <c r="V29" s="12">
        <f t="shared" si="10"/>
        <v>0</v>
      </c>
      <c r="W29" s="12">
        <f t="shared" si="10"/>
        <v>0</v>
      </c>
      <c r="X29" s="12">
        <f t="shared" si="10"/>
        <v>0</v>
      </c>
      <c r="Y29" s="12">
        <f t="shared" si="10"/>
        <v>0</v>
      </c>
      <c r="Z29" s="12">
        <f t="shared" si="10"/>
        <v>0</v>
      </c>
      <c r="AA29" s="12">
        <f t="shared" si="10"/>
        <v>0</v>
      </c>
      <c r="AB29" s="12">
        <f t="shared" si="10"/>
        <v>0</v>
      </c>
      <c r="AC29" s="12">
        <f t="shared" si="11"/>
        <v>3.0647646960915996E-9</v>
      </c>
      <c r="AD29" s="57"/>
      <c r="AE29" s="57"/>
      <c r="AF29" s="57"/>
      <c r="AG29" s="57"/>
      <c r="AH29" s="57"/>
      <c r="AI29" s="57"/>
    </row>
    <row r="30" spans="1:35" x14ac:dyDescent="0.2">
      <c r="A30" s="88"/>
      <c r="B30" s="53" t="s">
        <v>11</v>
      </c>
      <c r="C30" s="12">
        <f t="shared" si="9"/>
        <v>9.6041572979380305E-3</v>
      </c>
      <c r="D30" s="12">
        <f t="shared" si="10"/>
        <v>8.086340148236339E-3</v>
      </c>
      <c r="E30" s="12">
        <f t="shared" si="10"/>
        <v>1.3522458201361156E-2</v>
      </c>
      <c r="F30" s="12">
        <f t="shared" si="10"/>
        <v>7.9660603186719296E-3</v>
      </c>
      <c r="G30" s="12">
        <f t="shared" si="10"/>
        <v>7.8267838593260447E-3</v>
      </c>
      <c r="H30" s="12">
        <f t="shared" si="10"/>
        <v>1.0466911905032569E-2</v>
      </c>
      <c r="I30" s="12">
        <f t="shared" si="10"/>
        <v>1.012947346609931E-2</v>
      </c>
      <c r="J30" s="12">
        <f t="shared" si="10"/>
        <v>1.1795001698935034E-2</v>
      </c>
      <c r="K30" s="12">
        <f t="shared" si="10"/>
        <v>1.2969072523258112E-2</v>
      </c>
      <c r="L30" s="12">
        <f t="shared" si="10"/>
        <v>1.3225843230012949E-2</v>
      </c>
      <c r="M30" s="12">
        <f t="shared" si="10"/>
        <v>1.3796254768195479E-2</v>
      </c>
      <c r="N30" s="12">
        <f t="shared" si="10"/>
        <v>1.3647739069213627E-2</v>
      </c>
      <c r="O30" s="12">
        <f t="shared" si="10"/>
        <v>1.4630241602990104E-2</v>
      </c>
      <c r="P30" s="12">
        <f t="shared" si="10"/>
        <v>1.2690831106756425E-2</v>
      </c>
      <c r="Q30" s="12">
        <f t="shared" si="10"/>
        <v>1.4316969376303286E-2</v>
      </c>
      <c r="R30" s="12">
        <f t="shared" si="10"/>
        <v>1.5098202494100701E-2</v>
      </c>
      <c r="S30" s="12">
        <f t="shared" si="10"/>
        <v>1.6651360415106366E-2</v>
      </c>
      <c r="T30" s="12">
        <f t="shared" si="10"/>
        <v>2.455854583437991E-2</v>
      </c>
      <c r="U30" s="12">
        <f t="shared" si="10"/>
        <v>2.2314928382175962E-2</v>
      </c>
      <c r="V30" s="12">
        <f t="shared" si="10"/>
        <v>8.5482954008975591E-3</v>
      </c>
      <c r="W30" s="12">
        <f t="shared" si="10"/>
        <v>1.9782835448625136E-2</v>
      </c>
      <c r="X30" s="12">
        <f t="shared" si="10"/>
        <v>2.0992726988089672E-2</v>
      </c>
      <c r="Y30" s="12">
        <f t="shared" si="10"/>
        <v>2.1016173015474586E-2</v>
      </c>
      <c r="Z30" s="12">
        <f t="shared" si="10"/>
        <v>2.0563402060151829E-2</v>
      </c>
      <c r="AA30" s="12">
        <f t="shared" si="10"/>
        <v>2.2326513089364956E-2</v>
      </c>
      <c r="AB30" s="12">
        <f t="shared" si="10"/>
        <v>2.3646678108582952E-2</v>
      </c>
      <c r="AC30" s="12">
        <f t="shared" si="11"/>
        <v>2.2915164602469045E-2</v>
      </c>
      <c r="AD30" s="57"/>
      <c r="AE30" s="57"/>
      <c r="AF30" s="57"/>
      <c r="AG30" s="57"/>
      <c r="AH30" s="57"/>
      <c r="AI30" s="57"/>
    </row>
    <row r="31" spans="1:35" ht="15" customHeight="1" x14ac:dyDescent="0.2">
      <c r="A31" s="106" t="s">
        <v>0</v>
      </c>
      <c r="B31" s="106"/>
      <c r="C31" s="12">
        <f t="shared" si="9"/>
        <v>2.9299651468728566E-2</v>
      </c>
      <c r="D31" s="12">
        <f t="shared" si="10"/>
        <v>2.3302316480959405E-9</v>
      </c>
      <c r="E31" s="12">
        <f t="shared" si="10"/>
        <v>1.3806680763702614E-7</v>
      </c>
      <c r="F31" s="12">
        <f t="shared" si="10"/>
        <v>1.2127009650249941E-7</v>
      </c>
      <c r="G31" s="12">
        <f t="shared" si="10"/>
        <v>2.1876544703270732E-8</v>
      </c>
      <c r="H31" s="12">
        <f t="shared" si="10"/>
        <v>2.1705983114746905E-11</v>
      </c>
      <c r="I31" s="12">
        <f t="shared" si="10"/>
        <v>1.0291932469245199E-11</v>
      </c>
      <c r="J31" s="12">
        <f t="shared" si="10"/>
        <v>9.7501457591317787E-12</v>
      </c>
      <c r="K31" s="12">
        <f t="shared" si="10"/>
        <v>7.4809742670631723E-11</v>
      </c>
      <c r="L31" s="12">
        <f t="shared" si="10"/>
        <v>2.5873628895949055E-11</v>
      </c>
      <c r="M31" s="12">
        <f t="shared" si="10"/>
        <v>0</v>
      </c>
      <c r="N31" s="12">
        <f t="shared" si="10"/>
        <v>0</v>
      </c>
      <c r="O31" s="12">
        <f t="shared" si="10"/>
        <v>0</v>
      </c>
      <c r="P31" s="12">
        <f t="shared" si="10"/>
        <v>0</v>
      </c>
      <c r="Q31" s="12">
        <f t="shared" si="10"/>
        <v>0</v>
      </c>
      <c r="R31" s="12">
        <f t="shared" si="10"/>
        <v>0</v>
      </c>
      <c r="S31" s="12">
        <f t="shared" si="10"/>
        <v>0</v>
      </c>
      <c r="T31" s="12">
        <f t="shared" si="10"/>
        <v>0</v>
      </c>
      <c r="U31" s="12">
        <f t="shared" si="10"/>
        <v>0</v>
      </c>
      <c r="V31" s="12">
        <f t="shared" si="10"/>
        <v>0</v>
      </c>
      <c r="W31" s="12">
        <f t="shared" si="10"/>
        <v>0</v>
      </c>
      <c r="X31" s="12">
        <f t="shared" si="10"/>
        <v>8.6846638083508769E-11</v>
      </c>
      <c r="Y31" s="12">
        <f t="shared" si="10"/>
        <v>1.0395930634432614E-9</v>
      </c>
      <c r="Z31" s="12">
        <f t="shared" si="10"/>
        <v>1.5812259786527188E-9</v>
      </c>
      <c r="AA31" s="12">
        <f t="shared" si="10"/>
        <v>2.245266894758756E-9</v>
      </c>
      <c r="AB31" s="12">
        <f t="shared" si="10"/>
        <v>3.0835356113282787E-9</v>
      </c>
      <c r="AC31" s="12">
        <f t="shared" si="11"/>
        <v>3.0647646960915996E-9</v>
      </c>
      <c r="AD31" s="57"/>
      <c r="AE31" s="57"/>
      <c r="AF31" s="57"/>
      <c r="AG31" s="57"/>
      <c r="AH31" s="57"/>
      <c r="AI31" s="57"/>
    </row>
    <row r="32" spans="1:35" ht="15.75" x14ac:dyDescent="0.2">
      <c r="A32" s="107" t="s">
        <v>12</v>
      </c>
      <c r="B32" s="107"/>
      <c r="C32" s="12">
        <f t="shared" si="9"/>
        <v>1</v>
      </c>
      <c r="D32" s="12">
        <f t="shared" si="10"/>
        <v>1</v>
      </c>
      <c r="E32" s="12">
        <f t="shared" si="10"/>
        <v>1</v>
      </c>
      <c r="F32" s="12">
        <f t="shared" si="10"/>
        <v>1</v>
      </c>
      <c r="G32" s="12">
        <f t="shared" si="10"/>
        <v>1</v>
      </c>
      <c r="H32" s="12">
        <f t="shared" si="10"/>
        <v>1</v>
      </c>
      <c r="I32" s="12">
        <f t="shared" si="10"/>
        <v>1</v>
      </c>
      <c r="J32" s="12">
        <f t="shared" si="10"/>
        <v>1</v>
      </c>
      <c r="K32" s="12">
        <f t="shared" si="10"/>
        <v>1</v>
      </c>
      <c r="L32" s="12">
        <f t="shared" si="10"/>
        <v>1</v>
      </c>
      <c r="M32" s="12">
        <f t="shared" si="10"/>
        <v>1</v>
      </c>
      <c r="N32" s="12">
        <f t="shared" si="10"/>
        <v>1</v>
      </c>
      <c r="O32" s="12">
        <f t="shared" si="10"/>
        <v>1</v>
      </c>
      <c r="P32" s="12">
        <f t="shared" si="10"/>
        <v>1</v>
      </c>
      <c r="Q32" s="12">
        <f t="shared" si="10"/>
        <v>1</v>
      </c>
      <c r="R32" s="12">
        <f t="shared" si="10"/>
        <v>1</v>
      </c>
      <c r="S32" s="12">
        <f t="shared" si="10"/>
        <v>1</v>
      </c>
      <c r="T32" s="12">
        <f t="shared" si="10"/>
        <v>1</v>
      </c>
      <c r="U32" s="12">
        <f t="shared" si="10"/>
        <v>1</v>
      </c>
      <c r="V32" s="12">
        <f t="shared" si="10"/>
        <v>1</v>
      </c>
      <c r="W32" s="12">
        <f t="shared" si="10"/>
        <v>1</v>
      </c>
      <c r="X32" s="12">
        <f t="shared" ref="X32:AC32" si="13">X15/X$15</f>
        <v>1</v>
      </c>
      <c r="Y32" s="12">
        <f t="shared" si="13"/>
        <v>1</v>
      </c>
      <c r="Z32" s="12">
        <f t="shared" si="13"/>
        <v>1</v>
      </c>
      <c r="AA32" s="12">
        <f t="shared" si="13"/>
        <v>1</v>
      </c>
      <c r="AB32" s="12">
        <f t="shared" si="13"/>
        <v>1</v>
      </c>
      <c r="AC32" s="12">
        <f t="shared" si="13"/>
        <v>1</v>
      </c>
      <c r="AD32" s="57"/>
      <c r="AE32" s="57"/>
      <c r="AF32" s="57"/>
      <c r="AG32" s="57"/>
      <c r="AH32" s="57"/>
      <c r="AI32" s="57"/>
    </row>
    <row r="33" spans="1:35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</sheetData>
  <mergeCells count="15">
    <mergeCell ref="AD3:AI3"/>
    <mergeCell ref="C20:AC20"/>
    <mergeCell ref="C3:AC3"/>
    <mergeCell ref="A31:B31"/>
    <mergeCell ref="A32:B32"/>
    <mergeCell ref="A15:B15"/>
    <mergeCell ref="A20:A21"/>
    <mergeCell ref="B20:B21"/>
    <mergeCell ref="A22:A27"/>
    <mergeCell ref="A28:A30"/>
    <mergeCell ref="A11:A13"/>
    <mergeCell ref="A3:A4"/>
    <mergeCell ref="B3:B4"/>
    <mergeCell ref="A5:A10"/>
    <mergeCell ref="A14:B14"/>
  </mergeCells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="80" zoomScaleNormal="80" workbookViewId="0">
      <selection activeCell="AK32" sqref="AK32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</cols>
  <sheetData>
    <row r="1" spans="1:39" ht="15.75" x14ac:dyDescent="0.25">
      <c r="A1" s="1" t="s">
        <v>48</v>
      </c>
    </row>
    <row r="3" spans="1:39" ht="14.1" customHeight="1" x14ac:dyDescent="0.2">
      <c r="A3" s="91" t="s">
        <v>1</v>
      </c>
      <c r="B3" s="91" t="s">
        <v>2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105" t="s">
        <v>5</v>
      </c>
      <c r="AE3" s="105"/>
      <c r="AF3" s="105"/>
      <c r="AG3" s="105"/>
      <c r="AH3" s="105"/>
      <c r="AI3" s="105"/>
      <c r="AJ3" s="17"/>
      <c r="AK3" s="44"/>
      <c r="AL3" s="44"/>
      <c r="AM3" s="44"/>
    </row>
    <row r="4" spans="1:39" ht="24" x14ac:dyDescent="0.2">
      <c r="A4" s="91"/>
      <c r="B4" s="91"/>
      <c r="C4" s="45">
        <v>1990</v>
      </c>
      <c r="D4" s="45">
        <v>1991</v>
      </c>
      <c r="E4" s="45">
        <v>1992</v>
      </c>
      <c r="F4" s="45">
        <v>1993</v>
      </c>
      <c r="G4" s="45">
        <v>1994</v>
      </c>
      <c r="H4" s="45">
        <v>1995</v>
      </c>
      <c r="I4" s="45">
        <v>1996</v>
      </c>
      <c r="J4" s="45">
        <v>1997</v>
      </c>
      <c r="K4" s="45">
        <v>1998</v>
      </c>
      <c r="L4" s="45">
        <v>1999</v>
      </c>
      <c r="M4" s="45">
        <v>2000</v>
      </c>
      <c r="N4" s="45">
        <v>2001</v>
      </c>
      <c r="O4" s="45">
        <v>2002</v>
      </c>
      <c r="P4" s="45">
        <v>2003</v>
      </c>
      <c r="Q4" s="45">
        <v>2004</v>
      </c>
      <c r="R4" s="45">
        <v>2005</v>
      </c>
      <c r="S4" s="45">
        <v>2006</v>
      </c>
      <c r="T4" s="45">
        <v>2007</v>
      </c>
      <c r="U4" s="45">
        <v>2008</v>
      </c>
      <c r="V4" s="45">
        <v>2009</v>
      </c>
      <c r="W4" s="45">
        <v>2010</v>
      </c>
      <c r="X4" s="45">
        <v>2011</v>
      </c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6" t="s">
        <v>50</v>
      </c>
      <c r="AE4" s="42" t="s">
        <v>51</v>
      </c>
      <c r="AF4" s="42" t="s">
        <v>23</v>
      </c>
      <c r="AG4" s="42" t="s">
        <v>24</v>
      </c>
      <c r="AH4" s="42" t="s">
        <v>25</v>
      </c>
      <c r="AI4" s="42" t="s">
        <v>52</v>
      </c>
      <c r="AJ4" s="17"/>
      <c r="AK4" s="44"/>
      <c r="AL4" s="44"/>
      <c r="AM4" s="44"/>
    </row>
    <row r="5" spans="1:39" x14ac:dyDescent="0.2">
      <c r="A5" s="108" t="s">
        <v>3</v>
      </c>
      <c r="B5" s="47" t="s">
        <v>9</v>
      </c>
      <c r="C5" s="25">
        <v>3.1737388368783107E-2</v>
      </c>
      <c r="D5" s="25">
        <v>2.6823023604868729E-2</v>
      </c>
      <c r="E5" s="25">
        <v>1.9590536157428347E-2</v>
      </c>
      <c r="F5" s="25">
        <v>1.7908673846799526E-2</v>
      </c>
      <c r="G5" s="25">
        <v>1.1397830100535697E-2</v>
      </c>
      <c r="H5" s="25">
        <v>7.6917843516000001E-3</v>
      </c>
      <c r="I5" s="25">
        <v>6.458852370399999E-3</v>
      </c>
      <c r="J5" s="25">
        <v>6.1930488921999984E-3</v>
      </c>
      <c r="K5" s="25">
        <v>6.2780017783999999E-3</v>
      </c>
      <c r="L5" s="25">
        <v>6.4861492563999985E-3</v>
      </c>
      <c r="M5" s="25">
        <v>5.2212552440000001E-3</v>
      </c>
      <c r="N5" s="25">
        <v>5.6321977921999994E-3</v>
      </c>
      <c r="O5" s="25">
        <v>5.0337942266000003E-3</v>
      </c>
      <c r="P5" s="25">
        <v>5.535324755999999E-3</v>
      </c>
      <c r="Q5" s="25">
        <v>5.5968566890000002E-3</v>
      </c>
      <c r="R5" s="25">
        <v>2.200328997067093E-3</v>
      </c>
      <c r="S5" s="25">
        <v>1.2342502936783211E-3</v>
      </c>
      <c r="T5" s="25">
        <v>1.9633839648174811E-3</v>
      </c>
      <c r="U5" s="25">
        <v>1.0432869400531645E-3</v>
      </c>
      <c r="V5" s="65">
        <v>1.0130076285735346E-3</v>
      </c>
      <c r="W5" s="25">
        <v>7.5314746841363028E-4</v>
      </c>
      <c r="X5" s="25">
        <v>6.6362736461336659E-4</v>
      </c>
      <c r="Y5" s="25">
        <v>4.7232361292212324E-4</v>
      </c>
      <c r="Z5" s="25">
        <v>7.553101849922981E-4</v>
      </c>
      <c r="AA5" s="25">
        <v>5.9696500331662809E-4</v>
      </c>
      <c r="AB5" s="25">
        <v>5.3422543264661985E-4</v>
      </c>
      <c r="AC5" s="25">
        <v>4.3895427287220251E-4</v>
      </c>
      <c r="AD5" s="34">
        <f>(AC5-AB5)/AB5</f>
        <v>-0.17833512587079964</v>
      </c>
      <c r="AE5" s="12">
        <f t="shared" ref="AE5:AE11" si="0">(AC5-AA5)/AA5</f>
        <v>-0.26469010673414178</v>
      </c>
      <c r="AF5" s="12">
        <f>(Z5-$C5)/$C5</f>
        <v>-0.976201249573036</v>
      </c>
      <c r="AG5" s="12">
        <f t="shared" ref="AG5:AI15" si="1">(AA5-$C5)/$C5</f>
        <v>-0.98119048119586916</v>
      </c>
      <c r="AH5" s="12">
        <f>(AB5-$C5)/$C5</f>
        <v>-0.9831673158976092</v>
      </c>
      <c r="AI5" s="12">
        <f>(AC5-$C5)/$C5</f>
        <v>-0.98616917473575239</v>
      </c>
      <c r="AJ5" s="17"/>
      <c r="AK5" s="44"/>
      <c r="AL5" s="44"/>
      <c r="AM5" s="44"/>
    </row>
    <row r="6" spans="1:39" ht="22.5" x14ac:dyDescent="0.2">
      <c r="A6" s="109"/>
      <c r="B6" s="47" t="s">
        <v>10</v>
      </c>
      <c r="C6" s="25">
        <v>1.01231752E-4</v>
      </c>
      <c r="D6" s="25">
        <v>1.13567242E-4</v>
      </c>
      <c r="E6" s="25">
        <v>6.5721419000000009E-5</v>
      </c>
      <c r="F6" s="25">
        <v>8.5703267000000006E-5</v>
      </c>
      <c r="G6" s="25">
        <v>6.1851488000000003E-5</v>
      </c>
      <c r="H6" s="25">
        <v>5.6191218000000001E-5</v>
      </c>
      <c r="I6" s="25">
        <v>7.3865306999999991E-5</v>
      </c>
      <c r="J6" s="25">
        <v>9.3101762000000006E-5</v>
      </c>
      <c r="K6" s="25">
        <v>1.07315665E-4</v>
      </c>
      <c r="L6" s="25">
        <v>7.8200526000000002E-5</v>
      </c>
      <c r="M6" s="25">
        <v>9.1126723000000006E-5</v>
      </c>
      <c r="N6" s="25">
        <v>1.1421576299999999E-4</v>
      </c>
      <c r="O6" s="25">
        <v>1.07495988E-4</v>
      </c>
      <c r="P6" s="25">
        <v>1.0356006199999999E-4</v>
      </c>
      <c r="Q6" s="25">
        <v>1.2239041599999999E-4</v>
      </c>
      <c r="R6" s="25">
        <v>1.3601547000000001E-4</v>
      </c>
      <c r="S6" s="25">
        <v>1.15720124E-4</v>
      </c>
      <c r="T6" s="25">
        <v>1.1882967E-4</v>
      </c>
      <c r="U6" s="25">
        <v>1.25942924E-4</v>
      </c>
      <c r="V6" s="25">
        <v>1.15813240728E-4</v>
      </c>
      <c r="W6" s="25">
        <v>1.10662098572764E-4</v>
      </c>
      <c r="X6" s="25">
        <v>1.0607507945763201E-4</v>
      </c>
      <c r="Y6" s="25">
        <v>8.7863377037570011E-5</v>
      </c>
      <c r="Z6" s="25">
        <v>9.2819628261800935E-5</v>
      </c>
      <c r="AA6" s="25">
        <v>8.6317662008239982E-5</v>
      </c>
      <c r="AB6" s="25">
        <v>8.4127719903836999E-5</v>
      </c>
      <c r="AC6" s="25">
        <v>8.662471400015524E-5</v>
      </c>
      <c r="AD6" s="34">
        <f t="shared" ref="AD6:AD9" si="2">(AC6-AB6)/AB6</f>
        <v>2.9680990988136303E-2</v>
      </c>
      <c r="AE6" s="12">
        <f t="shared" si="0"/>
        <v>3.5572324918386523E-3</v>
      </c>
      <c r="AF6" s="12">
        <f t="shared" ref="AF6:AF15" si="3">(Z6-$C6)/$C6</f>
        <v>-8.3097680046069572E-2</v>
      </c>
      <c r="AG6" s="12">
        <f t="shared" si="1"/>
        <v>-0.14732620642345512</v>
      </c>
      <c r="AH6" s="12">
        <f t="shared" si="1"/>
        <v>-0.16895916309107245</v>
      </c>
      <c r="AI6" s="12">
        <f t="shared" si="1"/>
        <v>-0.14429304750000532</v>
      </c>
      <c r="AJ6" s="17"/>
      <c r="AK6" s="44"/>
      <c r="AL6" s="44"/>
      <c r="AM6" s="44"/>
    </row>
    <row r="7" spans="1:39" ht="26.65" customHeight="1" x14ac:dyDescent="0.2">
      <c r="A7" s="109"/>
      <c r="B7" s="47" t="s">
        <v>16</v>
      </c>
      <c r="C7" s="25">
        <v>7.6812273669392195E-2</v>
      </c>
      <c r="D7" s="25">
        <v>0.10977763588687811</v>
      </c>
      <c r="E7" s="25">
        <v>0.10341017427052335</v>
      </c>
      <c r="F7" s="25">
        <v>7.3419088737466859E-2</v>
      </c>
      <c r="G7" s="25">
        <v>5.8681042308719407E-2</v>
      </c>
      <c r="H7" s="25">
        <v>3.4576256076127472E-2</v>
      </c>
      <c r="I7" s="25">
        <v>3.2873488567038124E-2</v>
      </c>
      <c r="J7" s="25">
        <v>3.0133188810879244E-2</v>
      </c>
      <c r="K7" s="25">
        <v>3.1701738034511456E-2</v>
      </c>
      <c r="L7" s="25">
        <v>2.8090467808882864E-2</v>
      </c>
      <c r="M7" s="25">
        <v>2.2745158284632395E-2</v>
      </c>
      <c r="N7" s="25">
        <v>2.0866448533603359E-2</v>
      </c>
      <c r="O7" s="25">
        <v>7.2482785933387223E-2</v>
      </c>
      <c r="P7" s="25">
        <v>2.8322317927516067E-2</v>
      </c>
      <c r="Q7" s="25">
        <v>2.8069690467414331E-2</v>
      </c>
      <c r="R7" s="25">
        <v>2.0934213698885658E-2</v>
      </c>
      <c r="S7" s="25">
        <v>1.6776220671436418E-2</v>
      </c>
      <c r="T7" s="25">
        <v>1.4887615815425873E-2</v>
      </c>
      <c r="U7" s="25">
        <v>1.1741858338612186E-2</v>
      </c>
      <c r="V7" s="25">
        <v>9.7004367990059376E-3</v>
      </c>
      <c r="W7" s="25">
        <v>1.1086426276281295E-2</v>
      </c>
      <c r="X7" s="25">
        <v>1.3384073151659785E-2</v>
      </c>
      <c r="Y7" s="25">
        <v>1.1349329962927011E-2</v>
      </c>
      <c r="Z7" s="25">
        <v>9.6665376356316404E-3</v>
      </c>
      <c r="AA7" s="25">
        <v>1.0586074126798222E-2</v>
      </c>
      <c r="AB7" s="25">
        <v>7.3863533300843444E-3</v>
      </c>
      <c r="AC7" s="25">
        <v>8.1074478275372681E-3</v>
      </c>
      <c r="AD7" s="34">
        <f t="shared" si="2"/>
        <v>9.7625237411258475E-2</v>
      </c>
      <c r="AE7" s="12">
        <f t="shared" si="0"/>
        <v>-0.23414027424826084</v>
      </c>
      <c r="AF7" s="12">
        <f t="shared" si="3"/>
        <v>-0.87415373645574679</v>
      </c>
      <c r="AG7" s="12">
        <f t="shared" si="1"/>
        <v>-0.86218251822147907</v>
      </c>
      <c r="AH7" s="12">
        <f t="shared" si="1"/>
        <v>-0.90383889218178903</v>
      </c>
      <c r="AI7" s="12">
        <f t="shared" si="1"/>
        <v>-0.89445114120130664</v>
      </c>
      <c r="AJ7" s="17"/>
      <c r="AK7" s="44"/>
      <c r="AL7" s="44"/>
      <c r="AM7" s="44"/>
    </row>
    <row r="8" spans="1:39" ht="22.5" x14ac:dyDescent="0.2">
      <c r="A8" s="109"/>
      <c r="B8" s="47" t="s">
        <v>17</v>
      </c>
      <c r="C8" s="25">
        <v>2.2151446570800002</v>
      </c>
      <c r="D8" s="25">
        <v>2.3002759093599998</v>
      </c>
      <c r="E8" s="25">
        <v>1.1272332061200001</v>
      </c>
      <c r="F8" s="25">
        <v>1.46908258788</v>
      </c>
      <c r="G8" s="25">
        <v>1.3571499335200001</v>
      </c>
      <c r="H8" s="25">
        <v>1.3541912539999998</v>
      </c>
      <c r="I8" s="25">
        <v>1.52097188756</v>
      </c>
      <c r="J8" s="25">
        <v>1.5639807513599999</v>
      </c>
      <c r="K8" s="25">
        <v>1.5563428528800001</v>
      </c>
      <c r="L8" s="25">
        <v>1.6274453253600001</v>
      </c>
      <c r="M8" s="25">
        <v>1.6597332869200003</v>
      </c>
      <c r="N8" s="25">
        <v>1.6952862073200003</v>
      </c>
      <c r="O8" s="25">
        <v>1.6915900836000002</v>
      </c>
      <c r="P8" s="25">
        <v>1.7302981005600004</v>
      </c>
      <c r="Q8" s="25">
        <v>1.7455349668400004</v>
      </c>
      <c r="R8" s="25">
        <v>1.775311394</v>
      </c>
      <c r="S8" s="25">
        <v>7.8406239999999992E-3</v>
      </c>
      <c r="T8" s="25">
        <v>1.8230485950399999</v>
      </c>
      <c r="U8" s="25">
        <v>1.89306199148</v>
      </c>
      <c r="V8" s="25">
        <v>1.9095552150000001</v>
      </c>
      <c r="W8" s="25">
        <v>1.9250001292400003</v>
      </c>
      <c r="X8" s="25">
        <v>1.8868855394799999</v>
      </c>
      <c r="Y8" s="25">
        <v>1.8884091760399999</v>
      </c>
      <c r="Z8" s="25">
        <v>1.8389303624799997</v>
      </c>
      <c r="AA8" s="25">
        <v>1.7061841258399999</v>
      </c>
      <c r="AB8" s="25">
        <v>1.59753290708</v>
      </c>
      <c r="AC8" s="25">
        <v>1.5935002666000002</v>
      </c>
      <c r="AD8" s="34">
        <f t="shared" si="2"/>
        <v>-2.5242925902356985E-3</v>
      </c>
      <c r="AE8" s="12">
        <f t="shared" si="0"/>
        <v>-6.6044372077675037E-2</v>
      </c>
      <c r="AF8" s="12">
        <f t="shared" si="3"/>
        <v>-0.1698373482731938</v>
      </c>
      <c r="AG8" s="12">
        <f t="shared" si="1"/>
        <v>-0.22976401546204714</v>
      </c>
      <c r="AH8" s="12">
        <f t="shared" si="1"/>
        <v>-0.27881328112184556</v>
      </c>
      <c r="AI8" s="12">
        <f t="shared" si="1"/>
        <v>-0.28063376741248608</v>
      </c>
      <c r="AJ8" s="17"/>
      <c r="AK8" s="44"/>
      <c r="AL8" s="44"/>
      <c r="AM8" s="44"/>
    </row>
    <row r="9" spans="1:39" ht="24.75" customHeight="1" x14ac:dyDescent="0.2">
      <c r="A9" s="109"/>
      <c r="B9" s="47" t="s">
        <v>18</v>
      </c>
      <c r="C9" s="25">
        <v>0.49563825531048927</v>
      </c>
      <c r="D9" s="25">
        <v>0.58030311109614174</v>
      </c>
      <c r="E9" s="25">
        <v>0.23789381202080112</v>
      </c>
      <c r="F9" s="25">
        <v>0.22759983485306537</v>
      </c>
      <c r="G9" s="25">
        <v>0.21557692832608175</v>
      </c>
      <c r="H9" s="25">
        <v>0.20026255686000002</v>
      </c>
      <c r="I9" s="25">
        <v>0.15699891570000002</v>
      </c>
      <c r="J9" s="25">
        <v>0.11461539192000002</v>
      </c>
      <c r="K9" s="25">
        <v>0.10279493324</v>
      </c>
      <c r="L9" s="25">
        <v>7.8758744640000003E-2</v>
      </c>
      <c r="M9" s="25">
        <v>5.9431136160000009E-2</v>
      </c>
      <c r="N9" s="25">
        <v>4.9635460940000001E-2</v>
      </c>
      <c r="O9" s="25">
        <v>5.7993302100000005E-2</v>
      </c>
      <c r="P9" s="25">
        <v>5.8722365780000021E-2</v>
      </c>
      <c r="Q9" s="25">
        <v>5.7072301460000002E-2</v>
      </c>
      <c r="R9" s="25">
        <v>2.5439423242105037E-2</v>
      </c>
      <c r="S9" s="25">
        <v>1.7541929673628023E-2</v>
      </c>
      <c r="T9" s="25">
        <v>1.2274128580982587E-2</v>
      </c>
      <c r="U9" s="25">
        <v>1.1469464306946224E-2</v>
      </c>
      <c r="V9" s="25">
        <v>1.4131743448692139E-2</v>
      </c>
      <c r="W9" s="25">
        <v>1.0999160266962942E-2</v>
      </c>
      <c r="X9" s="25">
        <v>1.1561145969586574E-2</v>
      </c>
      <c r="Y9" s="25">
        <v>6.2709407841435947E-3</v>
      </c>
      <c r="Z9" s="25">
        <v>4.6269771379999998E-2</v>
      </c>
      <c r="AA9" s="25">
        <v>3.8751295426100703E-3</v>
      </c>
      <c r="AB9" s="25">
        <v>3.0166313933170539E-3</v>
      </c>
      <c r="AC9" s="25">
        <v>3.5552899733608295E-3</v>
      </c>
      <c r="AD9" s="34">
        <f t="shared" si="2"/>
        <v>0.17856294316803245</v>
      </c>
      <c r="AE9" s="12">
        <f t="shared" si="0"/>
        <v>-8.2536484453579001E-2</v>
      </c>
      <c r="AF9" s="12">
        <f t="shared" si="3"/>
        <v>-0.90664608535712277</v>
      </c>
      <c r="AG9" s="12">
        <f t="shared" si="1"/>
        <v>-0.99218153663263442</v>
      </c>
      <c r="AH9" s="12">
        <f t="shared" si="1"/>
        <v>-0.9939136429422154</v>
      </c>
      <c r="AI9" s="12">
        <f t="shared" si="1"/>
        <v>-0.99282684511280583</v>
      </c>
      <c r="AJ9" s="17"/>
      <c r="AK9" s="44"/>
      <c r="AL9" s="44"/>
      <c r="AM9" s="44"/>
    </row>
    <row r="10" spans="1:39" x14ac:dyDescent="0.2">
      <c r="A10" s="110"/>
      <c r="B10" s="53" t="s">
        <v>11</v>
      </c>
      <c r="C10" s="26">
        <f t="shared" ref="C10:U10" si="4">C5+C6+C7+C8+C9</f>
        <v>2.8194338061806645</v>
      </c>
      <c r="D10" s="26">
        <f t="shared" si="4"/>
        <v>3.0172932471898886</v>
      </c>
      <c r="E10" s="26">
        <f t="shared" si="4"/>
        <v>1.4881934499877529</v>
      </c>
      <c r="F10" s="26">
        <f t="shared" si="4"/>
        <v>1.7880958885843319</v>
      </c>
      <c r="G10" s="26">
        <f t="shared" si="4"/>
        <v>1.642867585743337</v>
      </c>
      <c r="H10" s="26">
        <f t="shared" si="4"/>
        <v>1.5967780425057274</v>
      </c>
      <c r="I10" s="26">
        <f t="shared" si="4"/>
        <v>1.7173770095044381</v>
      </c>
      <c r="J10" s="26">
        <f t="shared" si="4"/>
        <v>1.715015482745079</v>
      </c>
      <c r="K10" s="26">
        <f t="shared" si="4"/>
        <v>1.6972248415979114</v>
      </c>
      <c r="L10" s="26">
        <f t="shared" si="4"/>
        <v>1.7408588875912829</v>
      </c>
      <c r="M10" s="26">
        <f t="shared" si="4"/>
        <v>1.7472219633316326</v>
      </c>
      <c r="N10" s="26">
        <f t="shared" si="4"/>
        <v>1.7715345303488037</v>
      </c>
      <c r="O10" s="26">
        <f t="shared" si="4"/>
        <v>1.8272074618479874</v>
      </c>
      <c r="P10" s="26">
        <f t="shared" si="4"/>
        <v>1.8229816690855165</v>
      </c>
      <c r="Q10" s="26">
        <f t="shared" si="4"/>
        <v>1.8363962058724148</v>
      </c>
      <c r="R10" s="26">
        <f t="shared" si="4"/>
        <v>1.8240213754080579</v>
      </c>
      <c r="S10" s="26">
        <f t="shared" si="4"/>
        <v>4.350874476274276E-2</v>
      </c>
      <c r="T10" s="26">
        <f t="shared" si="4"/>
        <v>1.852292553071226</v>
      </c>
      <c r="U10" s="26">
        <f t="shared" si="4"/>
        <v>1.9174425439896114</v>
      </c>
      <c r="V10" s="26">
        <f t="shared" ref="V10:AC10" si="5">V5+V6+V7+V8+V9</f>
        <v>1.9345162161169998</v>
      </c>
      <c r="W10" s="26">
        <f t="shared" si="5"/>
        <v>1.947949525350231</v>
      </c>
      <c r="X10" s="26">
        <f t="shared" si="5"/>
        <v>1.9126004610453173</v>
      </c>
      <c r="Y10" s="26">
        <f t="shared" si="5"/>
        <v>1.9065896337770303</v>
      </c>
      <c r="Z10" s="26">
        <f t="shared" si="5"/>
        <v>1.8957148013088854</v>
      </c>
      <c r="AA10" s="26">
        <f t="shared" si="5"/>
        <v>1.7213286121747331</v>
      </c>
      <c r="AB10" s="26">
        <f t="shared" si="5"/>
        <v>1.6085542449559518</v>
      </c>
      <c r="AC10" s="26">
        <f t="shared" si="5"/>
        <v>1.6056885833877708</v>
      </c>
      <c r="AD10" s="35">
        <f>(AC10-AB10)/AB10</f>
        <v>-1.7815137892719895E-3</v>
      </c>
      <c r="AE10" s="24">
        <f t="shared" si="0"/>
        <v>-6.7180681230216865E-2</v>
      </c>
      <c r="AF10" s="24">
        <f t="shared" si="3"/>
        <v>-0.32762571082422098</v>
      </c>
      <c r="AG10" s="24">
        <f t="shared" si="1"/>
        <v>-0.38947720340115932</v>
      </c>
      <c r="AH10" s="24">
        <f t="shared" si="1"/>
        <v>-0.42947614466786371</v>
      </c>
      <c r="AI10" s="24">
        <f t="shared" si="1"/>
        <v>-0.43049254078324656</v>
      </c>
      <c r="AJ10" s="17"/>
      <c r="AK10" s="44"/>
      <c r="AL10" s="44"/>
      <c r="AM10" s="44"/>
    </row>
    <row r="11" spans="1:39" ht="20.45" customHeight="1" x14ac:dyDescent="0.2">
      <c r="A11" s="86" t="s">
        <v>14</v>
      </c>
      <c r="B11" s="47" t="s">
        <v>6</v>
      </c>
      <c r="C11" s="25">
        <v>1.6895271999999999E-2</v>
      </c>
      <c r="D11" s="25">
        <v>2.2061571999999998E-2</v>
      </c>
      <c r="E11" s="25">
        <v>1.2976831999999999E-2</v>
      </c>
      <c r="F11" s="25">
        <v>1.0141524000000001E-2</v>
      </c>
      <c r="G11" s="25">
        <v>8.3697990000000007E-3</v>
      </c>
      <c r="H11" s="25">
        <v>1.0233461169997689E-2</v>
      </c>
      <c r="I11" s="25">
        <v>1.0528254999999999E-2</v>
      </c>
      <c r="J11" s="25">
        <v>1.366148E-2</v>
      </c>
      <c r="K11" s="25">
        <v>1.3882749500000001E-2</v>
      </c>
      <c r="L11" s="25">
        <v>1.4104019000000001E-2</v>
      </c>
      <c r="M11" s="25">
        <v>8.7588108352511466E-3</v>
      </c>
      <c r="N11" s="25">
        <v>9.2862238999999996E-3</v>
      </c>
      <c r="O11" s="25">
        <v>9.9212240133573857E-3</v>
      </c>
      <c r="P11" s="25">
        <v>9.6919628000000004E-3</v>
      </c>
      <c r="Q11" s="25">
        <v>1.16439205E-2</v>
      </c>
      <c r="R11" s="25">
        <v>1.28772461E-2</v>
      </c>
      <c r="S11" s="25">
        <v>1.29059988E-2</v>
      </c>
      <c r="T11" s="25">
        <v>1.96826126586018E-2</v>
      </c>
      <c r="U11" s="25">
        <v>1.9553197700000004E-2</v>
      </c>
      <c r="V11" s="25">
        <v>1.53449455E-2</v>
      </c>
      <c r="W11" s="25">
        <v>1.6143124700000001E-2</v>
      </c>
      <c r="X11" s="25">
        <v>1.4679693299999999E-2</v>
      </c>
      <c r="Y11" s="25">
        <v>1.4340544963135814E-2</v>
      </c>
      <c r="Z11" s="25">
        <v>1.3765640368790273E-2</v>
      </c>
      <c r="AA11" s="25">
        <v>1.3767690368790235E-2</v>
      </c>
      <c r="AB11" s="25">
        <v>1.3423498109570478E-2</v>
      </c>
      <c r="AC11" s="25">
        <v>1.3087910656831216E-2</v>
      </c>
      <c r="AD11" s="34">
        <f>(AC11-AB11)/AB11</f>
        <v>-2.500000000000006E-2</v>
      </c>
      <c r="AE11" s="12">
        <f t="shared" si="0"/>
        <v>-4.9375000000000127E-2</v>
      </c>
      <c r="AF11" s="12">
        <f t="shared" si="3"/>
        <v>-0.18523712617409924</v>
      </c>
      <c r="AG11" s="12">
        <f t="shared" si="1"/>
        <v>-0.18511579045367035</v>
      </c>
      <c r="AH11" s="12">
        <f t="shared" si="1"/>
        <v>-0.20548789569232867</v>
      </c>
      <c r="AI11" s="12">
        <f t="shared" si="1"/>
        <v>-0.2253506983000205</v>
      </c>
      <c r="AJ11" s="17"/>
      <c r="AK11" s="44"/>
      <c r="AL11" s="44"/>
      <c r="AM11" s="44"/>
    </row>
    <row r="12" spans="1:39" ht="20.45" customHeight="1" x14ac:dyDescent="0.2">
      <c r="A12" s="87"/>
      <c r="B12" s="47" t="s">
        <v>13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34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7"/>
      <c r="AK12" s="44"/>
      <c r="AL12" s="44"/>
      <c r="AM12" s="44"/>
    </row>
    <row r="13" spans="1:39" s="6" customFormat="1" ht="22.15" customHeight="1" x14ac:dyDescent="0.2">
      <c r="A13" s="88"/>
      <c r="B13" s="53" t="s">
        <v>11</v>
      </c>
      <c r="C13" s="26">
        <f>C11+C12</f>
        <v>1.6895271999999999E-2</v>
      </c>
      <c r="D13" s="26">
        <f t="shared" ref="D13:AC13" si="6">D11+D12</f>
        <v>2.2061571999999998E-2</v>
      </c>
      <c r="E13" s="26">
        <f t="shared" si="6"/>
        <v>1.2976831999999999E-2</v>
      </c>
      <c r="F13" s="26">
        <f t="shared" si="6"/>
        <v>1.0141524000000001E-2</v>
      </c>
      <c r="G13" s="26">
        <f t="shared" si="6"/>
        <v>8.3697990000000007E-3</v>
      </c>
      <c r="H13" s="26">
        <f t="shared" si="6"/>
        <v>1.0233461169997689E-2</v>
      </c>
      <c r="I13" s="26">
        <f t="shared" si="6"/>
        <v>1.0528254999999999E-2</v>
      </c>
      <c r="J13" s="26">
        <f t="shared" si="6"/>
        <v>1.366148E-2</v>
      </c>
      <c r="K13" s="26">
        <f t="shared" si="6"/>
        <v>1.3882749500000001E-2</v>
      </c>
      <c r="L13" s="26">
        <f t="shared" si="6"/>
        <v>1.4104019000000001E-2</v>
      </c>
      <c r="M13" s="26">
        <f t="shared" si="6"/>
        <v>8.7588108352511466E-3</v>
      </c>
      <c r="N13" s="26">
        <f t="shared" si="6"/>
        <v>9.2862238999999996E-3</v>
      </c>
      <c r="O13" s="26">
        <f t="shared" si="6"/>
        <v>9.9212240133573857E-3</v>
      </c>
      <c r="P13" s="26">
        <f t="shared" si="6"/>
        <v>9.6919628000000004E-3</v>
      </c>
      <c r="Q13" s="26">
        <f t="shared" si="6"/>
        <v>1.16439205E-2</v>
      </c>
      <c r="R13" s="26">
        <f t="shared" si="6"/>
        <v>1.28772461E-2</v>
      </c>
      <c r="S13" s="26">
        <f t="shared" si="6"/>
        <v>1.29059988E-2</v>
      </c>
      <c r="T13" s="26">
        <f t="shared" si="6"/>
        <v>1.96826126586018E-2</v>
      </c>
      <c r="U13" s="26">
        <f t="shared" si="6"/>
        <v>1.9553197700000004E-2</v>
      </c>
      <c r="V13" s="26">
        <f t="shared" si="6"/>
        <v>1.53449455E-2</v>
      </c>
      <c r="W13" s="26">
        <f t="shared" si="6"/>
        <v>1.6143124700000001E-2</v>
      </c>
      <c r="X13" s="26">
        <f t="shared" si="6"/>
        <v>1.4679693299999999E-2</v>
      </c>
      <c r="Y13" s="26">
        <f t="shared" si="6"/>
        <v>1.4340544963135814E-2</v>
      </c>
      <c r="Z13" s="26">
        <f t="shared" si="6"/>
        <v>1.3765640368790273E-2</v>
      </c>
      <c r="AA13" s="26">
        <f t="shared" si="6"/>
        <v>1.3767690368790235E-2</v>
      </c>
      <c r="AB13" s="26">
        <f t="shared" si="6"/>
        <v>1.3423498109570478E-2</v>
      </c>
      <c r="AC13" s="26">
        <f t="shared" si="6"/>
        <v>1.3087910656831216E-2</v>
      </c>
      <c r="AD13" s="35">
        <f>(AC13-AB13)/AB13</f>
        <v>-2.500000000000006E-2</v>
      </c>
      <c r="AE13" s="24">
        <f>(AC13-AA13)/AA13</f>
        <v>-4.9375000000000127E-2</v>
      </c>
      <c r="AF13" s="24">
        <f t="shared" si="3"/>
        <v>-0.18523712617409924</v>
      </c>
      <c r="AG13" s="24">
        <f t="shared" si="1"/>
        <v>-0.18511579045367035</v>
      </c>
      <c r="AH13" s="24">
        <f t="shared" si="1"/>
        <v>-0.20548789569232867</v>
      </c>
      <c r="AI13" s="24">
        <f t="shared" si="1"/>
        <v>-0.2253506983000205</v>
      </c>
      <c r="AJ13" s="18"/>
      <c r="AK13" s="63"/>
      <c r="AL13" s="63"/>
      <c r="AM13" s="63"/>
    </row>
    <row r="14" spans="1:39" x14ac:dyDescent="0.2">
      <c r="A14" s="106" t="s">
        <v>0</v>
      </c>
      <c r="B14" s="106"/>
      <c r="C14" s="25">
        <v>1.2449999999999999E-9</v>
      </c>
      <c r="D14" s="25">
        <v>1.2449999999999999E-9</v>
      </c>
      <c r="E14" s="25">
        <v>3.2020000000000005E-8</v>
      </c>
      <c r="F14" s="25">
        <v>2.9999999999999997E-8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8.0375042124431667E-2</v>
      </c>
      <c r="V14" s="25">
        <v>0</v>
      </c>
      <c r="W14" s="25">
        <v>0</v>
      </c>
      <c r="X14" s="25">
        <v>1.2581999999999999E-10</v>
      </c>
      <c r="Y14" s="25">
        <v>1.4920155E-9</v>
      </c>
      <c r="Z14" s="25">
        <v>2.2207229999999999E-9</v>
      </c>
      <c r="AA14" s="25">
        <v>2.9043449999999994E-9</v>
      </c>
      <c r="AB14" s="25">
        <v>3.6718469999999998E-9</v>
      </c>
      <c r="AC14" s="25">
        <v>3.6718469999999998E-9</v>
      </c>
      <c r="AD14" s="34">
        <f>(AC14-AB14)/AB14</f>
        <v>0</v>
      </c>
      <c r="AE14" s="12">
        <f>(AC14-AA14)/AA14</f>
        <v>0.26425992779783408</v>
      </c>
      <c r="AF14" s="12">
        <f t="shared" si="3"/>
        <v>0.78371325301204819</v>
      </c>
      <c r="AG14" s="12">
        <f t="shared" si="1"/>
        <v>1.3328072289156623</v>
      </c>
      <c r="AH14" s="12">
        <f t="shared" si="1"/>
        <v>1.9492746987951808</v>
      </c>
      <c r="AI14" s="12">
        <f t="shared" si="1"/>
        <v>1.9492746987951808</v>
      </c>
      <c r="AJ14" s="17"/>
      <c r="AK14" s="44"/>
      <c r="AL14" s="44"/>
      <c r="AM14" s="44"/>
    </row>
    <row r="15" spans="1:39" ht="15.75" x14ac:dyDescent="0.2">
      <c r="A15" s="107" t="s">
        <v>12</v>
      </c>
      <c r="B15" s="107"/>
      <c r="C15" s="43">
        <f t="shared" ref="C15:N15" si="7">C10+C13+C14</f>
        <v>2.8363290794256648</v>
      </c>
      <c r="D15" s="43">
        <f t="shared" si="7"/>
        <v>3.0393548204348888</v>
      </c>
      <c r="E15" s="43">
        <f t="shared" si="7"/>
        <v>1.501170314007753</v>
      </c>
      <c r="F15" s="43">
        <f t="shared" si="7"/>
        <v>1.7982374425843319</v>
      </c>
      <c r="G15" s="43">
        <f t="shared" si="7"/>
        <v>1.651237384743337</v>
      </c>
      <c r="H15" s="43">
        <f t="shared" si="7"/>
        <v>1.6070115036757251</v>
      </c>
      <c r="I15" s="43">
        <f t="shared" si="7"/>
        <v>1.7279052645044382</v>
      </c>
      <c r="J15" s="43">
        <f t="shared" si="7"/>
        <v>1.7286769627450789</v>
      </c>
      <c r="K15" s="43">
        <f t="shared" si="7"/>
        <v>1.7111075910979114</v>
      </c>
      <c r="L15" s="43">
        <f t="shared" si="7"/>
        <v>1.7549629065912828</v>
      </c>
      <c r="M15" s="43">
        <f t="shared" si="7"/>
        <v>1.7559807741668838</v>
      </c>
      <c r="N15" s="43">
        <f t="shared" si="7"/>
        <v>1.7808207542488037</v>
      </c>
      <c r="O15" s="43">
        <f t="shared" ref="O15:AC15" si="8">O10+O13+O14</f>
        <v>1.8371286858613449</v>
      </c>
      <c r="P15" s="43">
        <f t="shared" si="8"/>
        <v>1.8326736318855166</v>
      </c>
      <c r="Q15" s="43">
        <f t="shared" si="8"/>
        <v>1.8480401263724149</v>
      </c>
      <c r="R15" s="43">
        <f t="shared" si="8"/>
        <v>1.8368986215080578</v>
      </c>
      <c r="S15" s="43">
        <f t="shared" si="8"/>
        <v>5.6414743562742758E-2</v>
      </c>
      <c r="T15" s="43">
        <f t="shared" si="8"/>
        <v>1.8719751657298278</v>
      </c>
      <c r="U15" s="43">
        <f t="shared" si="8"/>
        <v>2.0173707838140431</v>
      </c>
      <c r="V15" s="43">
        <f t="shared" si="8"/>
        <v>1.9498611616169998</v>
      </c>
      <c r="W15" s="43">
        <f t="shared" si="8"/>
        <v>1.9640926500502309</v>
      </c>
      <c r="X15" s="43">
        <f t="shared" si="8"/>
        <v>1.9272801544711373</v>
      </c>
      <c r="Y15" s="43">
        <f t="shared" si="8"/>
        <v>1.9209301802321814</v>
      </c>
      <c r="Z15" s="43">
        <f t="shared" si="8"/>
        <v>1.9094804438983985</v>
      </c>
      <c r="AA15" s="43">
        <f t="shared" si="8"/>
        <v>1.7350963054478683</v>
      </c>
      <c r="AB15" s="43">
        <f t="shared" si="8"/>
        <v>1.6219777467373693</v>
      </c>
      <c r="AC15" s="43">
        <f t="shared" si="8"/>
        <v>1.6187764977164489</v>
      </c>
      <c r="AD15" s="37">
        <f>(AC15-AB15)/AB15</f>
        <v>-1.973670124241652E-3</v>
      </c>
      <c r="AE15" s="23">
        <f>(AC15-AA15)/AA15</f>
        <v>-6.7039395661322984E-2</v>
      </c>
      <c r="AF15" s="23">
        <f t="shared" si="3"/>
        <v>-0.32677753870328263</v>
      </c>
      <c r="AG15" s="23">
        <f t="shared" si="1"/>
        <v>-0.38825987504975545</v>
      </c>
      <c r="AH15" s="23">
        <f t="shared" si="1"/>
        <v>-0.42814190408899677</v>
      </c>
      <c r="AI15" s="23">
        <f t="shared" si="1"/>
        <v>-0.42927056332820207</v>
      </c>
      <c r="AJ15" s="17"/>
      <c r="AK15" s="44"/>
      <c r="AL15" s="44"/>
      <c r="AM15" s="44"/>
    </row>
    <row r="16" spans="1:39" x14ac:dyDescent="0.2">
      <c r="A16" s="64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4"/>
      <c r="AE16" s="4"/>
      <c r="AF16" s="4"/>
      <c r="AG16" s="4"/>
      <c r="AH16" s="4"/>
      <c r="AI16" s="44"/>
      <c r="AJ16" s="44"/>
      <c r="AK16" s="44"/>
      <c r="AL16" s="44"/>
      <c r="AM16" s="44"/>
    </row>
    <row r="17" spans="1:39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ht="15.75" x14ac:dyDescent="0.25">
      <c r="A18" s="1" t="s">
        <v>49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15" x14ac:dyDescent="0.2">
      <c r="A20" s="91" t="s">
        <v>1</v>
      </c>
      <c r="B20" s="91" t="s">
        <v>2</v>
      </c>
      <c r="C20" s="91" t="s">
        <v>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x14ac:dyDescent="0.2">
      <c r="A21" s="91"/>
      <c r="B21" s="91"/>
      <c r="C21" s="41">
        <v>1990</v>
      </c>
      <c r="D21" s="41">
        <v>1991</v>
      </c>
      <c r="E21" s="41">
        <v>1992</v>
      </c>
      <c r="F21" s="41">
        <v>1993</v>
      </c>
      <c r="G21" s="41">
        <v>1994</v>
      </c>
      <c r="H21" s="41">
        <v>1995</v>
      </c>
      <c r="I21" s="41">
        <v>1996</v>
      </c>
      <c r="J21" s="41">
        <v>1997</v>
      </c>
      <c r="K21" s="41">
        <v>1998</v>
      </c>
      <c r="L21" s="41">
        <v>1999</v>
      </c>
      <c r="M21" s="41">
        <v>2000</v>
      </c>
      <c r="N21" s="41">
        <v>2001</v>
      </c>
      <c r="O21" s="41">
        <v>2002</v>
      </c>
      <c r="P21" s="41">
        <v>2003</v>
      </c>
      <c r="Q21" s="41">
        <v>2004</v>
      </c>
      <c r="R21" s="41">
        <v>2005</v>
      </c>
      <c r="S21" s="41">
        <v>2006</v>
      </c>
      <c r="T21" s="41">
        <v>2007</v>
      </c>
      <c r="U21" s="41">
        <v>2008</v>
      </c>
      <c r="V21" s="41">
        <v>2009</v>
      </c>
      <c r="W21" s="41">
        <v>2010</v>
      </c>
      <c r="X21" s="41">
        <v>2011</v>
      </c>
      <c r="Y21" s="41">
        <v>2012</v>
      </c>
      <c r="Z21" s="41">
        <v>2013</v>
      </c>
      <c r="AA21" s="41">
        <v>2014</v>
      </c>
      <c r="AB21" s="41">
        <v>2015</v>
      </c>
      <c r="AC21" s="41">
        <v>2016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x14ac:dyDescent="0.2">
      <c r="A22" s="108" t="s">
        <v>3</v>
      </c>
      <c r="B22" s="47" t="s">
        <v>9</v>
      </c>
      <c r="C22" s="12">
        <f t="shared" ref="C22:C32" si="9">C5/C$15</f>
        <v>1.1189600176863006E-2</v>
      </c>
      <c r="D22" s="12">
        <f t="shared" ref="D22:AB32" si="10">D5/D$15</f>
        <v>8.8252360088154277E-3</v>
      </c>
      <c r="E22" s="12">
        <f t="shared" si="10"/>
        <v>1.3050175569437199E-2</v>
      </c>
      <c r="F22" s="12">
        <f t="shared" si="10"/>
        <v>9.9590151015108031E-3</v>
      </c>
      <c r="G22" s="12">
        <f t="shared" si="10"/>
        <v>6.9025993511570953E-3</v>
      </c>
      <c r="H22" s="12">
        <f t="shared" si="10"/>
        <v>4.7863903487974698E-3</v>
      </c>
      <c r="I22" s="12">
        <f t="shared" si="10"/>
        <v>3.7379667178989657E-3</v>
      </c>
      <c r="J22" s="12">
        <f t="shared" si="10"/>
        <v>3.5825368334669377E-3</v>
      </c>
      <c r="K22" s="12">
        <f t="shared" si="10"/>
        <v>3.6689696259086758E-3</v>
      </c>
      <c r="L22" s="12">
        <f t="shared" si="10"/>
        <v>3.6958896578607697E-3</v>
      </c>
      <c r="M22" s="12">
        <f t="shared" si="10"/>
        <v>2.973412534358298E-3</v>
      </c>
      <c r="N22" s="12">
        <f t="shared" si="10"/>
        <v>3.1626977497664025E-3</v>
      </c>
      <c r="O22" s="12">
        <f t="shared" si="10"/>
        <v>2.7400335454671135E-3</v>
      </c>
      <c r="P22" s="12">
        <f t="shared" si="10"/>
        <v>3.0203548846310783E-3</v>
      </c>
      <c r="Q22" s="12">
        <f t="shared" si="10"/>
        <v>3.028536344601063E-3</v>
      </c>
      <c r="R22" s="12">
        <f t="shared" si="10"/>
        <v>1.1978499909051409E-3</v>
      </c>
      <c r="S22" s="12">
        <f t="shared" si="10"/>
        <v>2.1878151272736453E-2</v>
      </c>
      <c r="T22" s="12">
        <f t="shared" si="10"/>
        <v>1.0488301344809858E-3</v>
      </c>
      <c r="U22" s="12">
        <f t="shared" si="10"/>
        <v>5.1715180393399238E-4</v>
      </c>
      <c r="V22" s="12">
        <f t="shared" si="10"/>
        <v>5.1952808154476899E-4</v>
      </c>
      <c r="W22" s="12">
        <f t="shared" si="10"/>
        <v>3.8345821842689998E-4</v>
      </c>
      <c r="X22" s="12">
        <f t="shared" si="10"/>
        <v>3.4433362636656826E-4</v>
      </c>
      <c r="Y22" s="12">
        <f t="shared" si="10"/>
        <v>2.4588275918754833E-4</v>
      </c>
      <c r="Z22" s="12">
        <f t="shared" si="10"/>
        <v>3.9555795787583745E-4</v>
      </c>
      <c r="AA22" s="12">
        <f t="shared" si="10"/>
        <v>3.4405295051477715E-4</v>
      </c>
      <c r="AB22" s="12">
        <f t="shared" si="10"/>
        <v>3.293666844204378E-4</v>
      </c>
      <c r="AC22" s="12">
        <f t="shared" ref="AC22:AC31" si="11">AC5/AC$15</f>
        <v>2.7116422402439117E-4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22.5" x14ac:dyDescent="0.2">
      <c r="A23" s="109"/>
      <c r="B23" s="47" t="s">
        <v>10</v>
      </c>
      <c r="C23" s="12">
        <f t="shared" si="9"/>
        <v>3.5691116638869937E-5</v>
      </c>
      <c r="D23" s="12">
        <f t="shared" ref="D23:R23" si="12">D6/D$15</f>
        <v>3.7365575495311906E-5</v>
      </c>
      <c r="E23" s="12">
        <f t="shared" si="12"/>
        <v>4.3780121673562872E-5</v>
      </c>
      <c r="F23" s="12">
        <f t="shared" si="12"/>
        <v>4.7659594317439967E-5</v>
      </c>
      <c r="G23" s="12">
        <f t="shared" si="12"/>
        <v>3.745765967478625E-5</v>
      </c>
      <c r="H23" s="12">
        <f t="shared" si="12"/>
        <v>3.4966282364173225E-5</v>
      </c>
      <c r="I23" s="12">
        <f t="shared" si="12"/>
        <v>4.2748470368938025E-5</v>
      </c>
      <c r="J23" s="12">
        <f t="shared" si="12"/>
        <v>5.3857235334563404E-5</v>
      </c>
      <c r="K23" s="12">
        <f t="shared" si="12"/>
        <v>6.2717076096390991E-5</v>
      </c>
      <c r="L23" s="12">
        <f t="shared" si="12"/>
        <v>4.4559646079295903E-5</v>
      </c>
      <c r="M23" s="12">
        <f t="shared" si="12"/>
        <v>5.1895057360884045E-5</v>
      </c>
      <c r="N23" s="12">
        <f t="shared" si="12"/>
        <v>6.4136585744239689E-5</v>
      </c>
      <c r="O23" s="12">
        <f t="shared" si="12"/>
        <v>5.8513042024380605E-5</v>
      </c>
      <c r="P23" s="12">
        <f t="shared" si="12"/>
        <v>5.6507640093808679E-5</v>
      </c>
      <c r="Q23" s="12">
        <f t="shared" si="12"/>
        <v>6.6227142069823233E-5</v>
      </c>
      <c r="R23" s="12">
        <f t="shared" si="12"/>
        <v>7.4046258409369358E-5</v>
      </c>
      <c r="S23" s="12">
        <f t="shared" si="10"/>
        <v>2.0512390324224305E-3</v>
      </c>
      <c r="T23" s="12">
        <f t="shared" si="10"/>
        <v>6.3478229933500114E-5</v>
      </c>
      <c r="U23" s="12">
        <f t="shared" si="10"/>
        <v>6.2429239587723286E-5</v>
      </c>
      <c r="V23" s="12">
        <f t="shared" si="10"/>
        <v>5.9395634421456588E-5</v>
      </c>
      <c r="W23" s="12">
        <f t="shared" si="10"/>
        <v>5.634260612396969E-5</v>
      </c>
      <c r="X23" s="12">
        <f t="shared" si="10"/>
        <v>5.5038744217619955E-5</v>
      </c>
      <c r="Y23" s="12">
        <f t="shared" si="10"/>
        <v>4.57400159265289E-5</v>
      </c>
      <c r="Z23" s="12">
        <f t="shared" si="10"/>
        <v>4.860988681942205E-5</v>
      </c>
      <c r="AA23" s="12">
        <f t="shared" si="10"/>
        <v>4.9748052449434158E-5</v>
      </c>
      <c r="AB23" s="12">
        <f t="shared" si="10"/>
        <v>5.1867369988929302E-5</v>
      </c>
      <c r="AC23" s="12">
        <f t="shared" si="11"/>
        <v>5.3512460875453576E-5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22.5" x14ac:dyDescent="0.2">
      <c r="A24" s="109"/>
      <c r="B24" s="47" t="s">
        <v>16</v>
      </c>
      <c r="C24" s="12">
        <f t="shared" si="9"/>
        <v>2.7081580281561015E-2</v>
      </c>
      <c r="D24" s="12">
        <f t="shared" si="10"/>
        <v>3.611872991886169E-2</v>
      </c>
      <c r="E24" s="12">
        <f t="shared" si="10"/>
        <v>6.8886370390874432E-2</v>
      </c>
      <c r="F24" s="12">
        <f t="shared" si="10"/>
        <v>4.0828361705088745E-2</v>
      </c>
      <c r="G24" s="12">
        <f t="shared" si="10"/>
        <v>3.5537617335281324E-2</v>
      </c>
      <c r="H24" s="12">
        <f t="shared" si="10"/>
        <v>2.1515873406656415E-2</v>
      </c>
      <c r="I24" s="12">
        <f t="shared" si="10"/>
        <v>1.9025052612746229E-2</v>
      </c>
      <c r="J24" s="12">
        <f t="shared" si="10"/>
        <v>1.7431359045260133E-2</v>
      </c>
      <c r="K24" s="12">
        <f t="shared" si="10"/>
        <v>1.8527027873314745E-2</v>
      </c>
      <c r="L24" s="12">
        <f t="shared" si="10"/>
        <v>1.6006302870209276E-2</v>
      </c>
      <c r="M24" s="12">
        <f t="shared" si="10"/>
        <v>1.2952965442018419E-2</v>
      </c>
      <c r="N24" s="12">
        <f t="shared" si="10"/>
        <v>1.1717321063233772E-2</v>
      </c>
      <c r="O24" s="12">
        <f t="shared" si="10"/>
        <v>3.9454386887113127E-2</v>
      </c>
      <c r="P24" s="12">
        <f t="shared" si="10"/>
        <v>1.5454098010007985E-2</v>
      </c>
      <c r="Q24" s="12">
        <f t="shared" si="10"/>
        <v>1.5188896640741967E-2</v>
      </c>
      <c r="R24" s="12">
        <f t="shared" si="10"/>
        <v>1.1396499215454296E-2</v>
      </c>
      <c r="S24" s="12">
        <f t="shared" si="10"/>
        <v>0.29737298464856826</v>
      </c>
      <c r="T24" s="12">
        <f t="shared" si="10"/>
        <v>7.9528917306024363E-3</v>
      </c>
      <c r="U24" s="12">
        <f t="shared" si="10"/>
        <v>5.820376914754866E-3</v>
      </c>
      <c r="V24" s="12">
        <f t="shared" si="10"/>
        <v>4.974937185251418E-3</v>
      </c>
      <c r="W24" s="12">
        <f t="shared" si="10"/>
        <v>5.6445536191980367E-3</v>
      </c>
      <c r="X24" s="12">
        <f t="shared" si="10"/>
        <v>6.9445394955216008E-3</v>
      </c>
      <c r="Y24" s="12">
        <f t="shared" si="10"/>
        <v>5.908246993940834E-3</v>
      </c>
      <c r="Z24" s="12">
        <f t="shared" si="10"/>
        <v>5.0623915351007314E-3</v>
      </c>
      <c r="AA24" s="12">
        <f t="shared" si="10"/>
        <v>6.1011449874914655E-3</v>
      </c>
      <c r="AB24" s="12">
        <f t="shared" si="10"/>
        <v>4.5539177987750428E-3</v>
      </c>
      <c r="AC24" s="12">
        <f t="shared" si="11"/>
        <v>5.0083799949987903E-3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22.5" x14ac:dyDescent="0.2">
      <c r="A25" s="109"/>
      <c r="B25" s="47" t="s">
        <v>17</v>
      </c>
      <c r="C25" s="12">
        <f t="shared" si="9"/>
        <v>0.7809900032927598</v>
      </c>
      <c r="D25" s="12">
        <f t="shared" si="10"/>
        <v>0.75683032921798277</v>
      </c>
      <c r="E25" s="12">
        <f t="shared" si="10"/>
        <v>0.75090294259188128</v>
      </c>
      <c r="F25" s="12">
        <f t="shared" si="10"/>
        <v>0.81695695634538235</v>
      </c>
      <c r="G25" s="12">
        <f t="shared" si="10"/>
        <v>0.82189874457751033</v>
      </c>
      <c r="H25" s="12">
        <f t="shared" si="10"/>
        <v>0.84267676423133975</v>
      </c>
      <c r="I25" s="12">
        <f t="shared" si="10"/>
        <v>0.88024032266387797</v>
      </c>
      <c r="J25" s="12">
        <f t="shared" si="10"/>
        <v>0.90472701671019717</v>
      </c>
      <c r="K25" s="12">
        <f t="shared" si="10"/>
        <v>0.90955288900412834</v>
      </c>
      <c r="L25" s="12">
        <f t="shared" si="10"/>
        <v>0.92733887380049307</v>
      </c>
      <c r="M25" s="12">
        <f t="shared" si="10"/>
        <v>0.94518875795064006</v>
      </c>
      <c r="N25" s="12">
        <f t="shared" si="10"/>
        <v>0.95196903072657413</v>
      </c>
      <c r="O25" s="12">
        <f t="shared" si="10"/>
        <v>0.92077930991910428</v>
      </c>
      <c r="P25" s="12">
        <f t="shared" si="10"/>
        <v>0.944138700124043</v>
      </c>
      <c r="Q25" s="12">
        <f t="shared" si="10"/>
        <v>0.94453304445633135</v>
      </c>
      <c r="R25" s="12">
        <f t="shared" si="10"/>
        <v>0.96647216847628969</v>
      </c>
      <c r="S25" s="12">
        <f t="shared" si="10"/>
        <v>0.13898182469410494</v>
      </c>
      <c r="T25" s="12">
        <f t="shared" si="10"/>
        <v>0.97386366465457208</v>
      </c>
      <c r="U25" s="12">
        <f t="shared" si="10"/>
        <v>0.93838079081376169</v>
      </c>
      <c r="V25" s="12">
        <f t="shared" si="10"/>
        <v>0.97932881201471067</v>
      </c>
      <c r="W25" s="12">
        <f t="shared" si="10"/>
        <v>0.98009639677169458</v>
      </c>
      <c r="X25" s="12">
        <f t="shared" si="10"/>
        <v>0.97904061072936122</v>
      </c>
      <c r="Y25" s="12">
        <f t="shared" si="10"/>
        <v>0.98307017895452575</v>
      </c>
      <c r="Z25" s="12">
        <f t="shared" si="10"/>
        <v>0.96305273424305737</v>
      </c>
      <c r="AA25" s="12">
        <f t="shared" si="10"/>
        <v>0.98333684446385494</v>
      </c>
      <c r="AB25" s="12">
        <f t="shared" si="10"/>
        <v>0.98492899196271932</v>
      </c>
      <c r="AC25" s="12">
        <f t="shared" si="11"/>
        <v>0.98438559544686677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22.5" x14ac:dyDescent="0.2">
      <c r="A26" s="109"/>
      <c r="B26" s="47" t="s">
        <v>18</v>
      </c>
      <c r="C26" s="12">
        <f t="shared" si="9"/>
        <v>0.17474638570883047</v>
      </c>
      <c r="D26" s="12">
        <f t="shared" si="10"/>
        <v>0.19092970231527906</v>
      </c>
      <c r="E26" s="12">
        <f t="shared" si="10"/>
        <v>0.15847223316432602</v>
      </c>
      <c r="F26" s="12">
        <f t="shared" si="10"/>
        <v>0.1265682881822163</v>
      </c>
      <c r="G26" s="12">
        <f t="shared" si="10"/>
        <v>0.13055477687091629</v>
      </c>
      <c r="H26" s="12">
        <f t="shared" si="10"/>
        <v>0.12461799831671305</v>
      </c>
      <c r="I26" s="12">
        <f t="shared" si="10"/>
        <v>9.0860835327697884E-2</v>
      </c>
      <c r="J26" s="12">
        <f t="shared" si="10"/>
        <v>6.6302377130076848E-2</v>
      </c>
      <c r="K26" s="12">
        <f t="shared" si="10"/>
        <v>6.0075084567910116E-2</v>
      </c>
      <c r="L26" s="12">
        <f t="shared" si="10"/>
        <v>4.4877726101331381E-2</v>
      </c>
      <c r="M26" s="12">
        <f t="shared" si="10"/>
        <v>3.3844981126400324E-2</v>
      </c>
      <c r="N26" s="12">
        <f t="shared" si="10"/>
        <v>2.787223858525701E-2</v>
      </c>
      <c r="O26" s="12">
        <f t="shared" si="10"/>
        <v>3.1567359731694361E-2</v>
      </c>
      <c r="P26" s="12">
        <f t="shared" si="10"/>
        <v>3.2041911204661391E-2</v>
      </c>
      <c r="Q26" s="12">
        <f t="shared" si="10"/>
        <v>3.0882609444216613E-2</v>
      </c>
      <c r="R26" s="12">
        <f t="shared" si="10"/>
        <v>1.3849116627470582E-2</v>
      </c>
      <c r="S26" s="12">
        <f t="shared" si="10"/>
        <v>0.31094583730790909</v>
      </c>
      <c r="T26" s="12">
        <f t="shared" si="10"/>
        <v>6.5567796013988608E-3</v>
      </c>
      <c r="U26" s="12">
        <f t="shared" si="10"/>
        <v>5.6853526376851975E-3</v>
      </c>
      <c r="V26" s="12">
        <f t="shared" si="10"/>
        <v>7.2475639429490611E-3</v>
      </c>
      <c r="W26" s="12">
        <f t="shared" si="10"/>
        <v>5.6001229202103289E-3</v>
      </c>
      <c r="X26" s="12">
        <f t="shared" si="10"/>
        <v>5.9986846970668129E-3</v>
      </c>
      <c r="Y26" s="12">
        <f t="shared" si="10"/>
        <v>3.2645334269180105E-3</v>
      </c>
      <c r="Z26" s="12">
        <f t="shared" si="10"/>
        <v>2.4231602647647732E-2</v>
      </c>
      <c r="AA26" s="12">
        <f t="shared" si="10"/>
        <v>2.233380089879109E-3</v>
      </c>
      <c r="AB26" s="12">
        <f t="shared" si="10"/>
        <v>1.8598475838432738E-3</v>
      </c>
      <c r="AC26" s="12">
        <f t="shared" si="11"/>
        <v>2.1962821787789434E-3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x14ac:dyDescent="0.2">
      <c r="A27" s="110"/>
      <c r="B27" s="53" t="s">
        <v>11</v>
      </c>
      <c r="C27" s="12">
        <f t="shared" si="9"/>
        <v>0.99404326057665304</v>
      </c>
      <c r="D27" s="12">
        <f t="shared" si="10"/>
        <v>0.99274136303643434</v>
      </c>
      <c r="E27" s="12">
        <f t="shared" si="10"/>
        <v>0.99135550183819243</v>
      </c>
      <c r="F27" s="12">
        <f t="shared" si="10"/>
        <v>0.99436028092851569</v>
      </c>
      <c r="G27" s="12">
        <f t="shared" si="10"/>
        <v>0.99493119579453992</v>
      </c>
      <c r="H27" s="12">
        <f t="shared" si="10"/>
        <v>0.99363199258587098</v>
      </c>
      <c r="I27" s="12">
        <f t="shared" si="10"/>
        <v>0.99390692579258988</v>
      </c>
      <c r="J27" s="12">
        <f t="shared" si="10"/>
        <v>0.9920971469543356</v>
      </c>
      <c r="K27" s="12">
        <f t="shared" si="10"/>
        <v>0.99188668814735825</v>
      </c>
      <c r="L27" s="12">
        <f t="shared" si="10"/>
        <v>0.99196335207597375</v>
      </c>
      <c r="M27" s="12">
        <f t="shared" si="10"/>
        <v>0.99501201211077794</v>
      </c>
      <c r="N27" s="12">
        <f t="shared" si="10"/>
        <v>0.99478542471057552</v>
      </c>
      <c r="O27" s="12">
        <f t="shared" si="10"/>
        <v>0.9945996031254033</v>
      </c>
      <c r="P27" s="12">
        <f t="shared" si="10"/>
        <v>0.99471157186343717</v>
      </c>
      <c r="Q27" s="12">
        <f t="shared" si="10"/>
        <v>0.99369931402796086</v>
      </c>
      <c r="R27" s="12">
        <f t="shared" si="10"/>
        <v>0.9929896805685291</v>
      </c>
      <c r="S27" s="12">
        <f t="shared" si="10"/>
        <v>0.77123003695574122</v>
      </c>
      <c r="T27" s="12">
        <f t="shared" si="10"/>
        <v>0.98948564435098785</v>
      </c>
      <c r="U27" s="12">
        <f t="shared" si="10"/>
        <v>0.95046610140972343</v>
      </c>
      <c r="V27" s="12">
        <f t="shared" si="10"/>
        <v>0.99213023685887736</v>
      </c>
      <c r="W27" s="12">
        <f t="shared" si="10"/>
        <v>0.99178087413565397</v>
      </c>
      <c r="X27" s="12">
        <f t="shared" si="10"/>
        <v>0.99238320729253382</v>
      </c>
      <c r="Y27" s="12">
        <f t="shared" si="10"/>
        <v>0.99253458215049861</v>
      </c>
      <c r="Z27" s="12">
        <f t="shared" si="10"/>
        <v>0.9927908962705011</v>
      </c>
      <c r="AA27" s="12">
        <f t="shared" si="10"/>
        <v>0.99206517054418974</v>
      </c>
      <c r="AB27" s="12">
        <f t="shared" si="10"/>
        <v>0.99172399139974698</v>
      </c>
      <c r="AC27" s="12">
        <f t="shared" si="11"/>
        <v>0.99191493430554445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x14ac:dyDescent="0.2">
      <c r="A28" s="86" t="s">
        <v>14</v>
      </c>
      <c r="B28" s="47" t="s">
        <v>6</v>
      </c>
      <c r="C28" s="12">
        <f t="shared" si="9"/>
        <v>5.9567389843992163E-3</v>
      </c>
      <c r="D28" s="12">
        <f t="shared" si="10"/>
        <v>7.2586365539392007E-3</v>
      </c>
      <c r="E28" s="12">
        <f t="shared" si="10"/>
        <v>8.644476831782712E-3</v>
      </c>
      <c r="F28" s="12">
        <f t="shared" si="10"/>
        <v>5.6397023884816556E-3</v>
      </c>
      <c r="G28" s="12">
        <f t="shared" si="10"/>
        <v>5.0688042054601225E-3</v>
      </c>
      <c r="H28" s="12">
        <f t="shared" si="10"/>
        <v>6.3680074141290489E-3</v>
      </c>
      <c r="I28" s="12">
        <f t="shared" si="10"/>
        <v>6.0930742074100305E-3</v>
      </c>
      <c r="J28" s="12">
        <f t="shared" si="10"/>
        <v>7.9028530456644978E-3</v>
      </c>
      <c r="K28" s="12">
        <f t="shared" si="10"/>
        <v>8.1133118526417747E-3</v>
      </c>
      <c r="L28" s="12">
        <f t="shared" si="10"/>
        <v>8.0366479240263026E-3</v>
      </c>
      <c r="M28" s="12">
        <f t="shared" si="10"/>
        <v>4.987987889222033E-3</v>
      </c>
      <c r="N28" s="12">
        <f t="shared" si="10"/>
        <v>5.2145752894244366E-3</v>
      </c>
      <c r="O28" s="12">
        <f t="shared" si="10"/>
        <v>5.4003968745966104E-3</v>
      </c>
      <c r="P28" s="12">
        <f t="shared" si="10"/>
        <v>5.288428136562745E-3</v>
      </c>
      <c r="Q28" s="12">
        <f t="shared" si="10"/>
        <v>6.300685972039078E-3</v>
      </c>
      <c r="R28" s="12">
        <f t="shared" si="10"/>
        <v>7.0103194314708739E-3</v>
      </c>
      <c r="S28" s="12">
        <f t="shared" si="10"/>
        <v>0.22876996304425884</v>
      </c>
      <c r="T28" s="12">
        <f t="shared" si="10"/>
        <v>1.0514355649012113E-2</v>
      </c>
      <c r="U28" s="12">
        <f t="shared" si="10"/>
        <v>9.6924164149104555E-3</v>
      </c>
      <c r="V28" s="12">
        <f t="shared" si="10"/>
        <v>7.8697631411226189E-3</v>
      </c>
      <c r="W28" s="12">
        <f t="shared" si="10"/>
        <v>8.2191258643461371E-3</v>
      </c>
      <c r="X28" s="12">
        <f t="shared" si="10"/>
        <v>7.6167926421824425E-3</v>
      </c>
      <c r="Y28" s="12">
        <f t="shared" si="10"/>
        <v>7.4654170727863119E-3</v>
      </c>
      <c r="Z28" s="12">
        <f t="shared" si="10"/>
        <v>7.2091025665004032E-3</v>
      </c>
      <c r="AA28" s="12">
        <f t="shared" si="10"/>
        <v>7.934827781929072E-3</v>
      </c>
      <c r="AB28" s="12">
        <f t="shared" si="10"/>
        <v>8.276006336444524E-3</v>
      </c>
      <c r="AC28" s="12">
        <f t="shared" si="11"/>
        <v>8.0850634261702414E-3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x14ac:dyDescent="0.2">
      <c r="A29" s="87"/>
      <c r="B29" s="47" t="s">
        <v>13</v>
      </c>
      <c r="C29" s="12">
        <f t="shared" si="9"/>
        <v>0</v>
      </c>
      <c r="D29" s="12">
        <f t="shared" si="10"/>
        <v>0</v>
      </c>
      <c r="E29" s="12">
        <f t="shared" si="10"/>
        <v>0</v>
      </c>
      <c r="F29" s="12">
        <f t="shared" si="10"/>
        <v>0</v>
      </c>
      <c r="G29" s="12">
        <f t="shared" si="10"/>
        <v>0</v>
      </c>
      <c r="H29" s="12">
        <f t="shared" si="10"/>
        <v>0</v>
      </c>
      <c r="I29" s="12">
        <f t="shared" si="10"/>
        <v>0</v>
      </c>
      <c r="J29" s="12">
        <f t="shared" si="10"/>
        <v>0</v>
      </c>
      <c r="K29" s="12">
        <f t="shared" si="10"/>
        <v>0</v>
      </c>
      <c r="L29" s="12">
        <f t="shared" si="10"/>
        <v>0</v>
      </c>
      <c r="M29" s="12">
        <f t="shared" si="10"/>
        <v>0</v>
      </c>
      <c r="N29" s="12">
        <f t="shared" si="10"/>
        <v>0</v>
      </c>
      <c r="O29" s="12">
        <f t="shared" si="10"/>
        <v>0</v>
      </c>
      <c r="P29" s="12">
        <f t="shared" si="10"/>
        <v>0</v>
      </c>
      <c r="Q29" s="12">
        <f t="shared" si="10"/>
        <v>0</v>
      </c>
      <c r="R29" s="12">
        <f t="shared" si="10"/>
        <v>0</v>
      </c>
      <c r="S29" s="12">
        <f t="shared" si="10"/>
        <v>0</v>
      </c>
      <c r="T29" s="12">
        <f t="shared" si="10"/>
        <v>0</v>
      </c>
      <c r="U29" s="12">
        <f t="shared" si="10"/>
        <v>0</v>
      </c>
      <c r="V29" s="12">
        <f t="shared" si="10"/>
        <v>0</v>
      </c>
      <c r="W29" s="12">
        <f t="shared" si="10"/>
        <v>0</v>
      </c>
      <c r="X29" s="12">
        <f t="shared" si="10"/>
        <v>0</v>
      </c>
      <c r="Y29" s="12">
        <f t="shared" si="10"/>
        <v>0</v>
      </c>
      <c r="Z29" s="12">
        <f t="shared" si="10"/>
        <v>0</v>
      </c>
      <c r="AA29" s="12">
        <f t="shared" si="10"/>
        <v>0</v>
      </c>
      <c r="AB29" s="12">
        <f t="shared" si="10"/>
        <v>0</v>
      </c>
      <c r="AC29" s="12">
        <f t="shared" si="11"/>
        <v>0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x14ac:dyDescent="0.2">
      <c r="A30" s="88"/>
      <c r="B30" s="53" t="s">
        <v>11</v>
      </c>
      <c r="C30" s="12">
        <f t="shared" si="9"/>
        <v>5.9567389843992163E-3</v>
      </c>
      <c r="D30" s="12">
        <f t="shared" si="10"/>
        <v>7.2586365539392007E-3</v>
      </c>
      <c r="E30" s="12">
        <f t="shared" si="10"/>
        <v>8.644476831782712E-3</v>
      </c>
      <c r="F30" s="12">
        <f t="shared" si="10"/>
        <v>5.6397023884816556E-3</v>
      </c>
      <c r="G30" s="12">
        <f t="shared" si="10"/>
        <v>5.0688042054601225E-3</v>
      </c>
      <c r="H30" s="12">
        <f t="shared" si="10"/>
        <v>6.3680074141290489E-3</v>
      </c>
      <c r="I30" s="12">
        <f t="shared" si="10"/>
        <v>6.0930742074100305E-3</v>
      </c>
      <c r="J30" s="12">
        <f t="shared" si="10"/>
        <v>7.9028530456644978E-3</v>
      </c>
      <c r="K30" s="12">
        <f t="shared" si="10"/>
        <v>8.1133118526417747E-3</v>
      </c>
      <c r="L30" s="12">
        <f t="shared" si="10"/>
        <v>8.0366479240263026E-3</v>
      </c>
      <c r="M30" s="12">
        <f t="shared" si="10"/>
        <v>4.987987889222033E-3</v>
      </c>
      <c r="N30" s="12">
        <f t="shared" si="10"/>
        <v>5.2145752894244366E-3</v>
      </c>
      <c r="O30" s="12">
        <f t="shared" si="10"/>
        <v>5.4003968745966104E-3</v>
      </c>
      <c r="P30" s="12">
        <f t="shared" si="10"/>
        <v>5.288428136562745E-3</v>
      </c>
      <c r="Q30" s="12">
        <f t="shared" si="10"/>
        <v>6.300685972039078E-3</v>
      </c>
      <c r="R30" s="12">
        <f t="shared" si="10"/>
        <v>7.0103194314708739E-3</v>
      </c>
      <c r="S30" s="12">
        <f t="shared" si="10"/>
        <v>0.22876996304425884</v>
      </c>
      <c r="T30" s="12">
        <f t="shared" si="10"/>
        <v>1.0514355649012113E-2</v>
      </c>
      <c r="U30" s="12">
        <f t="shared" si="10"/>
        <v>9.6924164149104555E-3</v>
      </c>
      <c r="V30" s="12">
        <f t="shared" si="10"/>
        <v>7.8697631411226189E-3</v>
      </c>
      <c r="W30" s="12">
        <f t="shared" si="10"/>
        <v>8.2191258643461371E-3</v>
      </c>
      <c r="X30" s="12">
        <f t="shared" si="10"/>
        <v>7.6167926421824425E-3</v>
      </c>
      <c r="Y30" s="12">
        <f t="shared" si="10"/>
        <v>7.4654170727863119E-3</v>
      </c>
      <c r="Z30" s="12">
        <f t="shared" si="10"/>
        <v>7.2091025665004032E-3</v>
      </c>
      <c r="AA30" s="12">
        <f t="shared" si="10"/>
        <v>7.934827781929072E-3</v>
      </c>
      <c r="AB30" s="12">
        <f t="shared" si="10"/>
        <v>8.276006336444524E-3</v>
      </c>
      <c r="AC30" s="12">
        <f t="shared" si="11"/>
        <v>8.0850634261702414E-3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15" customHeight="1" x14ac:dyDescent="0.2">
      <c r="A31" s="106" t="s">
        <v>0</v>
      </c>
      <c r="B31" s="106"/>
      <c r="C31" s="12">
        <f t="shared" si="9"/>
        <v>4.3894765562679457E-10</v>
      </c>
      <c r="D31" s="12">
        <f t="shared" si="10"/>
        <v>4.0962640874613579E-10</v>
      </c>
      <c r="E31" s="12">
        <f t="shared" si="10"/>
        <v>2.1330024782141165E-8</v>
      </c>
      <c r="F31" s="12">
        <f t="shared" si="10"/>
        <v>1.668300263889822E-8</v>
      </c>
      <c r="G31" s="12">
        <f t="shared" si="10"/>
        <v>0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12">
        <f t="shared" si="10"/>
        <v>0</v>
      </c>
      <c r="M31" s="12">
        <f t="shared" si="10"/>
        <v>0</v>
      </c>
      <c r="N31" s="12">
        <f t="shared" si="10"/>
        <v>0</v>
      </c>
      <c r="O31" s="12">
        <f t="shared" si="10"/>
        <v>0</v>
      </c>
      <c r="P31" s="12">
        <f t="shared" si="10"/>
        <v>0</v>
      </c>
      <c r="Q31" s="12">
        <f t="shared" si="10"/>
        <v>0</v>
      </c>
      <c r="R31" s="12">
        <f t="shared" si="10"/>
        <v>0</v>
      </c>
      <c r="S31" s="12">
        <f t="shared" si="10"/>
        <v>0</v>
      </c>
      <c r="T31" s="12">
        <f t="shared" si="10"/>
        <v>0</v>
      </c>
      <c r="U31" s="12">
        <f t="shared" si="10"/>
        <v>3.9841482175366164E-2</v>
      </c>
      <c r="V31" s="12">
        <f t="shared" si="10"/>
        <v>0</v>
      </c>
      <c r="W31" s="12">
        <f t="shared" si="10"/>
        <v>0</v>
      </c>
      <c r="X31" s="12">
        <f t="shared" si="10"/>
        <v>6.528371067802859E-11</v>
      </c>
      <c r="Y31" s="12">
        <f t="shared" si="10"/>
        <v>7.7671511195667776E-10</v>
      </c>
      <c r="Z31" s="12">
        <f t="shared" si="10"/>
        <v>1.1629985565425157E-9</v>
      </c>
      <c r="AA31" s="12">
        <f t="shared" si="10"/>
        <v>1.6738811505049693E-9</v>
      </c>
      <c r="AB31" s="12">
        <f t="shared" si="10"/>
        <v>2.2638084939118128E-9</v>
      </c>
      <c r="AC31" s="12">
        <f t="shared" si="11"/>
        <v>2.2682853409224468E-9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15.75" x14ac:dyDescent="0.2">
      <c r="A32" s="107" t="s">
        <v>12</v>
      </c>
      <c r="B32" s="107"/>
      <c r="C32" s="12">
        <f t="shared" si="9"/>
        <v>1</v>
      </c>
      <c r="D32" s="12">
        <f t="shared" si="10"/>
        <v>1</v>
      </c>
      <c r="E32" s="12">
        <f t="shared" si="10"/>
        <v>1</v>
      </c>
      <c r="F32" s="12">
        <f t="shared" si="10"/>
        <v>1</v>
      </c>
      <c r="G32" s="12">
        <f t="shared" si="10"/>
        <v>1</v>
      </c>
      <c r="H32" s="12">
        <f t="shared" si="10"/>
        <v>1</v>
      </c>
      <c r="I32" s="12">
        <f t="shared" si="10"/>
        <v>1</v>
      </c>
      <c r="J32" s="12">
        <f t="shared" si="10"/>
        <v>1</v>
      </c>
      <c r="K32" s="12">
        <f t="shared" si="10"/>
        <v>1</v>
      </c>
      <c r="L32" s="12">
        <f t="shared" si="10"/>
        <v>1</v>
      </c>
      <c r="M32" s="12">
        <f t="shared" si="10"/>
        <v>1</v>
      </c>
      <c r="N32" s="12">
        <f t="shared" si="10"/>
        <v>1</v>
      </c>
      <c r="O32" s="12">
        <f t="shared" si="10"/>
        <v>1</v>
      </c>
      <c r="P32" s="12">
        <f t="shared" si="10"/>
        <v>1</v>
      </c>
      <c r="Q32" s="12">
        <f t="shared" si="10"/>
        <v>1</v>
      </c>
      <c r="R32" s="12">
        <f t="shared" si="10"/>
        <v>1</v>
      </c>
      <c r="S32" s="12">
        <f t="shared" si="10"/>
        <v>1</v>
      </c>
      <c r="T32" s="12">
        <f t="shared" si="10"/>
        <v>1</v>
      </c>
      <c r="U32" s="12">
        <f t="shared" si="10"/>
        <v>1</v>
      </c>
      <c r="V32" s="12">
        <f t="shared" si="10"/>
        <v>1</v>
      </c>
      <c r="W32" s="12">
        <f t="shared" si="10"/>
        <v>1</v>
      </c>
      <c r="X32" s="12">
        <f t="shared" ref="X32:AC32" si="13">X15/X$15</f>
        <v>1</v>
      </c>
      <c r="Y32" s="12">
        <f t="shared" si="13"/>
        <v>1</v>
      </c>
      <c r="Z32" s="12">
        <f t="shared" si="13"/>
        <v>1</v>
      </c>
      <c r="AA32" s="12">
        <f t="shared" si="13"/>
        <v>1</v>
      </c>
      <c r="AB32" s="12">
        <f t="shared" si="13"/>
        <v>1</v>
      </c>
      <c r="AC32" s="12">
        <f t="shared" si="13"/>
        <v>1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</sheetData>
  <mergeCells count="15">
    <mergeCell ref="A31:B31"/>
    <mergeCell ref="A32:B32"/>
    <mergeCell ref="A15:B15"/>
    <mergeCell ref="A20:A21"/>
    <mergeCell ref="B20:B21"/>
    <mergeCell ref="A22:A27"/>
    <mergeCell ref="A28:A30"/>
    <mergeCell ref="C20:AC20"/>
    <mergeCell ref="A11:A13"/>
    <mergeCell ref="AD3:AI3"/>
    <mergeCell ref="A3:A4"/>
    <mergeCell ref="B3:B4"/>
    <mergeCell ref="A5:A10"/>
    <mergeCell ref="A14:B14"/>
    <mergeCell ref="C3:AC3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C1" zoomScale="90" zoomScaleNormal="90" workbookViewId="0">
      <selection activeCell="AI15" sqref="AI15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6" max="36" width="9.85546875" customWidth="1"/>
  </cols>
  <sheetData>
    <row r="1" spans="1:36" ht="15.75" x14ac:dyDescent="0.25">
      <c r="A1" s="1" t="s">
        <v>27</v>
      </c>
    </row>
    <row r="3" spans="1:36" ht="14.1" customHeight="1" x14ac:dyDescent="0.2">
      <c r="A3" s="91" t="s">
        <v>1</v>
      </c>
      <c r="B3" s="92" t="s">
        <v>2</v>
      </c>
      <c r="C3" s="95" t="s">
        <v>21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98" t="s">
        <v>5</v>
      </c>
      <c r="AE3" s="98"/>
      <c r="AF3" s="98"/>
      <c r="AG3" s="98"/>
      <c r="AH3" s="98"/>
      <c r="AI3" s="98"/>
      <c r="AJ3" s="111" t="s">
        <v>30</v>
      </c>
    </row>
    <row r="4" spans="1:36" ht="24" x14ac:dyDescent="0.2">
      <c r="A4" s="91"/>
      <c r="B4" s="92"/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67" t="s">
        <v>50</v>
      </c>
      <c r="AE4" s="67" t="s">
        <v>51</v>
      </c>
      <c r="AF4" s="67" t="s">
        <v>23</v>
      </c>
      <c r="AG4" s="67" t="s">
        <v>24</v>
      </c>
      <c r="AH4" s="67" t="s">
        <v>25</v>
      </c>
      <c r="AI4" s="67" t="s">
        <v>52</v>
      </c>
      <c r="AJ4" s="112"/>
    </row>
    <row r="5" spans="1:36" x14ac:dyDescent="0.2">
      <c r="A5" s="102" t="s">
        <v>3</v>
      </c>
      <c r="B5" s="47" t="s">
        <v>9</v>
      </c>
      <c r="C5" s="25">
        <v>0.25010041543300138</v>
      </c>
      <c r="D5" s="25">
        <v>0.21135127188458241</v>
      </c>
      <c r="E5" s="25">
        <v>0.15474623924930445</v>
      </c>
      <c r="F5" s="25">
        <v>0.14159404761176056</v>
      </c>
      <c r="G5" s="25">
        <v>8.9583224186431901E-2</v>
      </c>
      <c r="H5" s="25">
        <v>6.0518725840600002E-2</v>
      </c>
      <c r="I5" s="25">
        <v>5.0702136226399991E-2</v>
      </c>
      <c r="J5" s="25">
        <v>4.8889345237700006E-2</v>
      </c>
      <c r="K5" s="25">
        <v>4.90557891344E-2</v>
      </c>
      <c r="L5" s="25">
        <v>5.0930509957399998E-2</v>
      </c>
      <c r="M5" s="25">
        <v>4.2109001883999998E-2</v>
      </c>
      <c r="N5" s="25">
        <v>4.6092894917700002E-2</v>
      </c>
      <c r="O5" s="25">
        <v>4.2149415098100003E-2</v>
      </c>
      <c r="P5" s="25">
        <v>4.6793994126000008E-2</v>
      </c>
      <c r="Q5" s="25">
        <v>4.8160347556500012E-2</v>
      </c>
      <c r="R5" s="25">
        <v>1.8617919966358022E-2</v>
      </c>
      <c r="S5" s="25">
        <v>1.0346348232646352E-2</v>
      </c>
      <c r="T5" s="25">
        <v>1.6058375821145852E-2</v>
      </c>
      <c r="U5" s="25">
        <v>9.0870712709127058E-3</v>
      </c>
      <c r="V5" s="25">
        <v>9.1114050920444861E-3</v>
      </c>
      <c r="W5" s="25">
        <v>6.6844078426753053E-3</v>
      </c>
      <c r="X5" s="25">
        <v>5.9338087160297637E-3</v>
      </c>
      <c r="Y5" s="25">
        <v>4.2258547659048849E-3</v>
      </c>
      <c r="Z5" s="25">
        <v>6.412566635250516E-3</v>
      </c>
      <c r="AA5" s="25">
        <v>5.4991485131156105E-3</v>
      </c>
      <c r="AB5" s="25">
        <v>5.2065005831832068E-3</v>
      </c>
      <c r="AC5" s="25">
        <v>4.4747082301777492E-3</v>
      </c>
      <c r="AD5" s="34">
        <f>(AC5-AB5)/AB5</f>
        <v>-0.14055359090309491</v>
      </c>
      <c r="AE5" s="12">
        <f>(AC5-AA5)/AA5</f>
        <v>-0.18629071036989542</v>
      </c>
      <c r="AF5" s="12">
        <f>(Z5-$C5)/$C5</f>
        <v>-0.97436003205293209</v>
      </c>
      <c r="AG5" s="12">
        <f t="shared" ref="AG5:AI15" si="0">(AA5-$C5)/$C5</f>
        <v>-0.97801223759027001</v>
      </c>
      <c r="AH5" s="12">
        <f>(AB5-$C5)/$C5</f>
        <v>-0.97918235931688025</v>
      </c>
      <c r="AI5" s="12">
        <f>(AC5-$C5)/$C5</f>
        <v>-0.98210835346902303</v>
      </c>
      <c r="AJ5" s="99" t="s">
        <v>26</v>
      </c>
    </row>
    <row r="6" spans="1:36" ht="22.5" x14ac:dyDescent="0.2">
      <c r="A6" s="103"/>
      <c r="B6" s="47" t="s">
        <v>10</v>
      </c>
      <c r="C6" s="25">
        <v>3.7002183199999993E-4</v>
      </c>
      <c r="D6" s="25">
        <v>3.8885052200000002E-4</v>
      </c>
      <c r="E6" s="25">
        <v>2.16875379E-4</v>
      </c>
      <c r="F6" s="25">
        <v>3.0722534700000002E-4</v>
      </c>
      <c r="G6" s="25">
        <v>2.30912008E-4</v>
      </c>
      <c r="H6" s="25">
        <v>2.22524138E-4</v>
      </c>
      <c r="I6" s="25">
        <v>3.0308098700000002E-4</v>
      </c>
      <c r="J6" s="25">
        <v>3.85914042E-4</v>
      </c>
      <c r="K6" s="25">
        <v>4.5506166499999993E-4</v>
      </c>
      <c r="L6" s="25">
        <v>3.1591236600000001E-4</v>
      </c>
      <c r="M6" s="25">
        <v>3.8440204300000004E-4</v>
      </c>
      <c r="N6" s="25">
        <v>4.8212888300000001E-4</v>
      </c>
      <c r="O6" s="25">
        <v>4.4587130799999999E-4</v>
      </c>
      <c r="P6" s="25">
        <v>4.4441974199999995E-4</v>
      </c>
      <c r="Q6" s="25">
        <v>5.3139825600000004E-4</v>
      </c>
      <c r="R6" s="25">
        <v>5.8556647E-4</v>
      </c>
      <c r="S6" s="25">
        <v>4.9753308399999997E-4</v>
      </c>
      <c r="T6" s="25">
        <v>4.8658867000000002E-4</v>
      </c>
      <c r="U6" s="25">
        <v>5.5298388399999999E-4</v>
      </c>
      <c r="V6" s="25">
        <v>5.10856831328E-4</v>
      </c>
      <c r="W6" s="25">
        <v>5.04337543913064E-4</v>
      </c>
      <c r="X6" s="25">
        <v>4.9434072528403207E-4</v>
      </c>
      <c r="Y6" s="25">
        <v>4.2720349520782003E-4</v>
      </c>
      <c r="Z6" s="25">
        <v>4.5468984747254454E-4</v>
      </c>
      <c r="AA6" s="25">
        <v>4.2519447324983992E-4</v>
      </c>
      <c r="AB6" s="25">
        <v>4.3657575754969699E-4</v>
      </c>
      <c r="AC6" s="25">
        <v>4.6382394087872701E-4</v>
      </c>
      <c r="AD6" s="34">
        <f t="shared" ref="AD6:AD15" si="1">(AC6-AB6)/AB6</f>
        <v>6.2413413612248649E-2</v>
      </c>
      <c r="AE6" s="12">
        <f t="shared" ref="AE6:AE15" si="2">(AC6-AA6)/AA6</f>
        <v>9.085129290048137E-2</v>
      </c>
      <c r="AF6" s="12">
        <f t="shared" ref="AF6:AF15" si="3">(Z6-$C6)/$C6</f>
        <v>0.22881897269387239</v>
      </c>
      <c r="AG6" s="12">
        <f t="shared" si="0"/>
        <v>0.14910644853474483</v>
      </c>
      <c r="AH6" s="12">
        <f t="shared" si="0"/>
        <v>0.17986486145957215</v>
      </c>
      <c r="AI6" s="12">
        <f t="shared" si="0"/>
        <v>0.25350425506440688</v>
      </c>
      <c r="AJ6" s="100"/>
    </row>
    <row r="7" spans="1:36" ht="26.65" customHeight="1" x14ac:dyDescent="0.2">
      <c r="A7" s="103"/>
      <c r="B7" s="47" t="s">
        <v>16</v>
      </c>
      <c r="C7" s="36">
        <v>0.61589071728536426</v>
      </c>
      <c r="D7" s="25">
        <v>0.87925292115622156</v>
      </c>
      <c r="E7" s="25">
        <v>0.82811412230858505</v>
      </c>
      <c r="F7" s="25">
        <v>0.5887863442095207</v>
      </c>
      <c r="G7" s="25">
        <v>0.4715694937987856</v>
      </c>
      <c r="H7" s="25">
        <v>0.27850918971699989</v>
      </c>
      <c r="I7" s="25">
        <v>0.26508690047718325</v>
      </c>
      <c r="J7" s="25">
        <v>0.24344429595948797</v>
      </c>
      <c r="K7" s="25">
        <v>0.25635060513876651</v>
      </c>
      <c r="L7" s="25">
        <v>0.22718808949674862</v>
      </c>
      <c r="M7" s="25">
        <v>0.18475333905001717</v>
      </c>
      <c r="N7" s="68">
        <v>0.17102176042884126</v>
      </c>
      <c r="O7" s="25">
        <v>0.58703642177001913</v>
      </c>
      <c r="P7" s="25">
        <v>0.23541399094934534</v>
      </c>
      <c r="Q7" s="25">
        <v>0.23370587141698462</v>
      </c>
      <c r="R7" s="25">
        <v>0.17092884035715128</v>
      </c>
      <c r="S7" s="25">
        <v>0.13581070787144339</v>
      </c>
      <c r="T7" s="25">
        <v>0.1205152668097632</v>
      </c>
      <c r="U7" s="25">
        <v>9.5508618691012209E-2</v>
      </c>
      <c r="V7" s="25">
        <v>7.8878883484383558E-2</v>
      </c>
      <c r="W7" s="25">
        <v>8.976293268563354E-2</v>
      </c>
      <c r="X7" s="25">
        <v>0.10804833365439631</v>
      </c>
      <c r="Y7" s="25">
        <v>9.1605474000953854E-2</v>
      </c>
      <c r="Z7" s="25">
        <v>7.7783166764604672E-2</v>
      </c>
      <c r="AA7" s="25">
        <v>8.5128291287163815E-2</v>
      </c>
      <c r="AB7" s="25">
        <v>5.955574357060902E-2</v>
      </c>
      <c r="AC7" s="25">
        <v>6.535921745213201E-2</v>
      </c>
      <c r="AD7" s="34">
        <f t="shared" si="1"/>
        <v>9.7446082167413753E-2</v>
      </c>
      <c r="AE7" s="12">
        <f t="shared" si="2"/>
        <v>-0.23222683711980852</v>
      </c>
      <c r="AF7" s="12">
        <f t="shared" si="3"/>
        <v>-0.87370621998096298</v>
      </c>
      <c r="AG7" s="12">
        <f t="shared" si="0"/>
        <v>-0.86178020077591</v>
      </c>
      <c r="AH7" s="12">
        <f t="shared" si="0"/>
        <v>-0.90330144309836269</v>
      </c>
      <c r="AI7" s="12">
        <f t="shared" si="0"/>
        <v>-0.89387854757705543</v>
      </c>
      <c r="AJ7" s="100"/>
    </row>
    <row r="8" spans="1:36" ht="22.5" x14ac:dyDescent="0.2">
      <c r="A8" s="103"/>
      <c r="B8" s="47" t="s">
        <v>17</v>
      </c>
      <c r="C8" s="25">
        <v>15.362637155960002</v>
      </c>
      <c r="D8" s="25">
        <v>16.02497185432</v>
      </c>
      <c r="E8" s="25">
        <v>6.8492198424400001</v>
      </c>
      <c r="F8" s="25">
        <v>8.2935545255600012</v>
      </c>
      <c r="G8" s="25">
        <v>7.4052637662400009</v>
      </c>
      <c r="H8" s="25">
        <v>7.0965701379999997</v>
      </c>
      <c r="I8" s="25">
        <v>8.1251946477200008</v>
      </c>
      <c r="J8" s="25">
        <v>8.3816493883200014</v>
      </c>
      <c r="K8" s="25">
        <v>8.0185057605600001</v>
      </c>
      <c r="L8" s="25">
        <v>8.3719288263200013</v>
      </c>
      <c r="M8" s="25">
        <v>8.3397815220400009</v>
      </c>
      <c r="N8" s="25">
        <v>8.5148138268400011</v>
      </c>
      <c r="O8" s="25">
        <v>8.5749489132000001</v>
      </c>
      <c r="P8" s="25">
        <v>8.8342916987200031</v>
      </c>
      <c r="Q8" s="25">
        <v>8.8749158950800009</v>
      </c>
      <c r="R8" s="25">
        <v>9.0853643480000024</v>
      </c>
      <c r="S8" s="25">
        <v>9.6827943724800019</v>
      </c>
      <c r="T8" s="25">
        <v>9.4857168884800007</v>
      </c>
      <c r="U8" s="25">
        <v>9.8539198087600006</v>
      </c>
      <c r="V8" s="25">
        <v>9.8878798750000012</v>
      </c>
      <c r="W8" s="25">
        <v>10.151107683880001</v>
      </c>
      <c r="X8" s="25">
        <v>9.9867364147600011</v>
      </c>
      <c r="Y8" s="25">
        <v>9.9801062954799988</v>
      </c>
      <c r="Z8" s="25">
        <v>9.769637595759999</v>
      </c>
      <c r="AA8" s="25">
        <v>9.0007763380800014</v>
      </c>
      <c r="AB8" s="25">
        <v>8.3455576059599998</v>
      </c>
      <c r="AC8" s="25">
        <v>8.3713767942000015</v>
      </c>
      <c r="AD8" s="34">
        <f t="shared" si="1"/>
        <v>3.0937643066010099E-3</v>
      </c>
      <c r="AE8" s="12">
        <f t="shared" si="2"/>
        <v>-6.9927250743601996E-2</v>
      </c>
      <c r="AF8" s="12">
        <f t="shared" si="3"/>
        <v>-0.36406506925994631</v>
      </c>
      <c r="AG8" s="12">
        <f t="shared" si="0"/>
        <v>-0.41411254807979947</v>
      </c>
      <c r="AH8" s="12">
        <f t="shared" si="0"/>
        <v>-0.45676269502190875</v>
      </c>
      <c r="AI8" s="12">
        <f t="shared" si="0"/>
        <v>-0.45508204683775338</v>
      </c>
      <c r="AJ8" s="100"/>
    </row>
    <row r="9" spans="1:36" ht="24.75" customHeight="1" x14ac:dyDescent="0.2">
      <c r="A9" s="103"/>
      <c r="B9" s="47" t="s">
        <v>18</v>
      </c>
      <c r="C9" s="25">
        <v>3.9700795743493242</v>
      </c>
      <c r="D9" s="68">
        <v>4.6465664238431872</v>
      </c>
      <c r="E9" s="25">
        <v>1.9060770914692355</v>
      </c>
      <c r="F9" s="25">
        <v>1.82325218318579</v>
      </c>
      <c r="G9" s="25">
        <v>1.7283743565246337</v>
      </c>
      <c r="H9" s="25">
        <v>1.60494712982</v>
      </c>
      <c r="I9" s="25">
        <v>1.2594763906999999</v>
      </c>
      <c r="J9" s="25">
        <v>0.92023541223999994</v>
      </c>
      <c r="K9" s="25">
        <v>0.82578100708000002</v>
      </c>
      <c r="L9" s="25">
        <v>0.63441729968000005</v>
      </c>
      <c r="M9" s="25">
        <v>0.47964538772000004</v>
      </c>
      <c r="N9" s="25">
        <v>0.40141747638000003</v>
      </c>
      <c r="O9" s="25">
        <v>0.46829447750000003</v>
      </c>
      <c r="P9" s="25">
        <v>0.47386628826000005</v>
      </c>
      <c r="Q9" s="25">
        <v>0.46002031362000001</v>
      </c>
      <c r="R9" s="25">
        <v>0.20479147808183348</v>
      </c>
      <c r="S9" s="25">
        <v>0.14098886299899671</v>
      </c>
      <c r="T9" s="25">
        <v>9.8796212467506042E-2</v>
      </c>
      <c r="U9" s="25">
        <v>9.2519333115908028E-2</v>
      </c>
      <c r="V9" s="25">
        <v>0.11384328111177221</v>
      </c>
      <c r="W9" s="25">
        <v>8.8601074232454044E-2</v>
      </c>
      <c r="X9" s="25">
        <v>9.307960039281872E-2</v>
      </c>
      <c r="Y9" s="25">
        <v>5.0615998737620169E-2</v>
      </c>
      <c r="Z9" s="25">
        <v>3.4531847392739429E-2</v>
      </c>
      <c r="AA9" s="25">
        <v>3.1265116859436663E-2</v>
      </c>
      <c r="AB9" s="25">
        <v>2.4387700718149982E-2</v>
      </c>
      <c r="AC9" s="25">
        <v>2.8702819341593813E-2</v>
      </c>
      <c r="AD9" s="34">
        <f t="shared" si="1"/>
        <v>0.1769383130174467</v>
      </c>
      <c r="AE9" s="12">
        <f t="shared" si="2"/>
        <v>-8.1953876243692297E-2</v>
      </c>
      <c r="AF9" s="12">
        <f t="shared" si="3"/>
        <v>-0.99130197600676584</v>
      </c>
      <c r="AG9" s="12">
        <f t="shared" si="0"/>
        <v>-0.99212481355249393</v>
      </c>
      <c r="AH9" s="12">
        <f t="shared" si="0"/>
        <v>-0.99385712546526295</v>
      </c>
      <c r="AI9" s="12">
        <f t="shared" si="0"/>
        <v>-0.99277021560800882</v>
      </c>
      <c r="AJ9" s="100"/>
    </row>
    <row r="10" spans="1:36" x14ac:dyDescent="0.2">
      <c r="A10" s="104"/>
      <c r="B10" s="22" t="s">
        <v>11</v>
      </c>
      <c r="C10" s="26">
        <f t="shared" ref="C10:X10" si="4">C5+C6+C7+C8+C9</f>
        <v>20.19907788485969</v>
      </c>
      <c r="D10" s="26">
        <f t="shared" si="4"/>
        <v>21.762531321725991</v>
      </c>
      <c r="E10" s="26">
        <f t="shared" si="4"/>
        <v>9.7383741708461251</v>
      </c>
      <c r="F10" s="26">
        <f t="shared" si="4"/>
        <v>10.847494325914072</v>
      </c>
      <c r="G10" s="26">
        <f t="shared" si="4"/>
        <v>9.6950217527578531</v>
      </c>
      <c r="H10" s="26">
        <f t="shared" si="4"/>
        <v>9.0407677075155988</v>
      </c>
      <c r="I10" s="26">
        <f t="shared" si="4"/>
        <v>9.7007631561105843</v>
      </c>
      <c r="J10" s="26">
        <f t="shared" si="4"/>
        <v>9.5946043557991896</v>
      </c>
      <c r="K10" s="26">
        <f t="shared" si="4"/>
        <v>9.1501482235781673</v>
      </c>
      <c r="L10" s="26">
        <f t="shared" si="4"/>
        <v>9.2847806378201501</v>
      </c>
      <c r="M10" s="26">
        <f t="shared" si="4"/>
        <v>9.0466736527370184</v>
      </c>
      <c r="N10" s="26">
        <f t="shared" si="4"/>
        <v>9.1338280874495439</v>
      </c>
      <c r="O10" s="26">
        <f t="shared" si="4"/>
        <v>9.6728750988761192</v>
      </c>
      <c r="P10" s="26">
        <f t="shared" si="4"/>
        <v>9.5908103917973477</v>
      </c>
      <c r="Q10" s="26">
        <f t="shared" si="4"/>
        <v>9.6173338259294852</v>
      </c>
      <c r="R10" s="26">
        <f t="shared" si="4"/>
        <v>9.480288152875346</v>
      </c>
      <c r="S10" s="26">
        <f t="shared" si="4"/>
        <v>9.9704378246670888</v>
      </c>
      <c r="T10" s="26">
        <f t="shared" si="4"/>
        <v>9.7215733322484166</v>
      </c>
      <c r="U10" s="26">
        <f t="shared" si="4"/>
        <v>10.051587815721833</v>
      </c>
      <c r="V10" s="26">
        <f t="shared" si="4"/>
        <v>10.090224301519529</v>
      </c>
      <c r="W10" s="26">
        <f t="shared" si="4"/>
        <v>10.336660436184676</v>
      </c>
      <c r="X10" s="26">
        <f t="shared" si="4"/>
        <v>10.194292498248531</v>
      </c>
      <c r="Y10" s="26">
        <f>Y5+Y6+Y7+Y8+Y9</f>
        <v>10.126980826479684</v>
      </c>
      <c r="Z10" s="26">
        <f>Z5+Z6+Z7+Z8+Z9</f>
        <v>9.8888198664000662</v>
      </c>
      <c r="AA10" s="26">
        <f>AA5+AA6+AA7+AA8+AA9</f>
        <v>9.1230940892129677</v>
      </c>
      <c r="AB10" s="26">
        <f>AB5+AB6+AB7+AB8+AB9</f>
        <v>8.4351441265894902</v>
      </c>
      <c r="AC10" s="26">
        <f>AC5+AC6+AC7+AC8+AC9</f>
        <v>8.4703773631647845</v>
      </c>
      <c r="AD10" s="35">
        <f t="shared" si="1"/>
        <v>4.1769572690798663E-3</v>
      </c>
      <c r="AE10" s="24">
        <f t="shared" si="2"/>
        <v>-7.1545543613317247E-2</v>
      </c>
      <c r="AF10" s="24">
        <f t="shared" si="3"/>
        <v>-0.51043211364553054</v>
      </c>
      <c r="AG10" s="24">
        <f t="shared" si="0"/>
        <v>-0.54834106085351431</v>
      </c>
      <c r="AH10" s="24">
        <f t="shared" si="0"/>
        <v>-0.58239954444098208</v>
      </c>
      <c r="AI10" s="24">
        <f t="shared" si="0"/>
        <v>-0.58065524518256384</v>
      </c>
      <c r="AJ10" s="100"/>
    </row>
    <row r="11" spans="1:36" ht="20.45" customHeight="1" x14ac:dyDescent="0.2">
      <c r="A11" s="86" t="s">
        <v>14</v>
      </c>
      <c r="B11" s="47" t="s">
        <v>6</v>
      </c>
      <c r="C11" s="25">
        <v>8.9893515999999993E-2</v>
      </c>
      <c r="D11" s="25">
        <v>9.4979589999999989E-2</v>
      </c>
      <c r="E11" s="25">
        <v>6.1950104999999998E-2</v>
      </c>
      <c r="F11" s="25">
        <v>4.3532855000000002E-2</v>
      </c>
      <c r="G11" s="25">
        <v>3.6848033999999995E-2</v>
      </c>
      <c r="H11" s="25">
        <v>4.4823500751163182E-2</v>
      </c>
      <c r="I11" s="25">
        <v>3.5958229500000001E-2</v>
      </c>
      <c r="J11" s="25">
        <v>5.7350818800000002E-2</v>
      </c>
      <c r="K11" s="25">
        <v>5.9048443399999997E-2</v>
      </c>
      <c r="L11" s="25">
        <v>6.0746068E-2</v>
      </c>
      <c r="M11" s="25">
        <v>4.7794546878316392E-2</v>
      </c>
      <c r="N11" s="25">
        <v>4.7471265999999998E-2</v>
      </c>
      <c r="O11" s="25">
        <v>5.2362293068042118E-2</v>
      </c>
      <c r="P11" s="25">
        <v>4.9775337200000005E-2</v>
      </c>
      <c r="Q11" s="25">
        <v>5.83518066E-2</v>
      </c>
      <c r="R11" s="25">
        <v>6.2515532999999998E-2</v>
      </c>
      <c r="S11" s="25">
        <v>6.7945041999999997E-2</v>
      </c>
      <c r="T11" s="25">
        <v>0.10213843510452793</v>
      </c>
      <c r="U11" s="25">
        <v>9.8681473799999989E-2</v>
      </c>
      <c r="V11" s="25">
        <v>7.9967823800000004E-2</v>
      </c>
      <c r="W11" s="25">
        <v>8.5657544700000005E-2</v>
      </c>
      <c r="X11" s="25">
        <v>8.457300249999998E-2</v>
      </c>
      <c r="Y11" s="25">
        <v>8.3211327025881326E-2</v>
      </c>
      <c r="Z11" s="25">
        <v>8.0110675941775636E-2</v>
      </c>
      <c r="AA11" s="25">
        <v>8.0113491994176472E-2</v>
      </c>
      <c r="AB11" s="25">
        <v>7.8110654694322074E-2</v>
      </c>
      <c r="AC11" s="25">
        <v>7.6157888326964004E-2</v>
      </c>
      <c r="AD11" s="34">
        <f t="shared" si="1"/>
        <v>-2.5000000000000223E-2</v>
      </c>
      <c r="AE11" s="12">
        <f t="shared" si="2"/>
        <v>-4.9375000000000058E-2</v>
      </c>
      <c r="AF11" s="12">
        <f t="shared" si="3"/>
        <v>-0.10882698211764637</v>
      </c>
      <c r="AG11" s="12">
        <f t="shared" si="0"/>
        <v>-0.10879565558236171</v>
      </c>
      <c r="AH11" s="12">
        <f t="shared" si="0"/>
        <v>-0.13107576419280251</v>
      </c>
      <c r="AI11" s="12">
        <f t="shared" si="0"/>
        <v>-0.15279887008798265</v>
      </c>
      <c r="AJ11" s="100"/>
    </row>
    <row r="12" spans="1:36" ht="20.45" customHeight="1" x14ac:dyDescent="0.2">
      <c r="A12" s="87"/>
      <c r="B12" s="47" t="s">
        <v>13</v>
      </c>
      <c r="C12" s="25">
        <v>9.3684554740498579E-3</v>
      </c>
      <c r="D12" s="25">
        <v>9.7656186625591519E-3</v>
      </c>
      <c r="E12" s="25">
        <v>9.2887945922548003E-3</v>
      </c>
      <c r="F12" s="25">
        <v>9.1297007718950298E-3</v>
      </c>
      <c r="G12" s="25">
        <v>9.6868094352972143E-3</v>
      </c>
      <c r="H12" s="25">
        <v>6.2713936145645226E-3</v>
      </c>
      <c r="I12" s="25">
        <v>6.8442927838154831E-3</v>
      </c>
      <c r="J12" s="25">
        <v>6.6154400373308452E-3</v>
      </c>
      <c r="K12" s="25">
        <v>6.3021147923471767E-3</v>
      </c>
      <c r="L12" s="25">
        <v>5.5730508632757811E-3</v>
      </c>
      <c r="M12" s="25">
        <v>5.8167414112401793E-3</v>
      </c>
      <c r="N12" s="25">
        <v>5.1789155389640688E-3</v>
      </c>
      <c r="O12" s="25">
        <v>5.6082463835744282E-3</v>
      </c>
      <c r="P12" s="25">
        <v>6.150111059262716E-3</v>
      </c>
      <c r="Q12" s="25">
        <v>6.2269043397106859E-3</v>
      </c>
      <c r="R12" s="25">
        <v>6.2933047130191311E-3</v>
      </c>
      <c r="S12" s="25">
        <v>6.0711675221651893E-3</v>
      </c>
      <c r="T12" s="25">
        <v>6.2154363042463828E-3</v>
      </c>
      <c r="U12" s="25">
        <v>6.3074344377041531E-3</v>
      </c>
      <c r="V12" s="25">
        <v>4.8759720018665418E-3</v>
      </c>
      <c r="W12" s="25">
        <v>5.2258329444703688E-3</v>
      </c>
      <c r="X12" s="25">
        <v>5.3381054596360238E-3</v>
      </c>
      <c r="Y12" s="25">
        <v>5.0146411572561831E-3</v>
      </c>
      <c r="Z12" s="25">
        <v>4.6298422771815211E-3</v>
      </c>
      <c r="AA12" s="25">
        <v>4.8354419038730756E-3</v>
      </c>
      <c r="AB12" s="25">
        <v>4.5250433971068598E-3</v>
      </c>
      <c r="AC12" s="25">
        <v>4.0436498723009058E-3</v>
      </c>
      <c r="AD12" s="34">
        <f t="shared" si="1"/>
        <v>-0.10638428906863935</v>
      </c>
      <c r="AE12" s="12">
        <f t="shared" si="2"/>
        <v>-0.16374760514400202</v>
      </c>
      <c r="AF12" s="12">
        <f>(Z12-$C12)/$C12</f>
        <v>-0.50580516820451915</v>
      </c>
      <c r="AG12" s="12">
        <f>(AA12-$C12)/$C12</f>
        <v>-0.48385922127003728</v>
      </c>
      <c r="AH12" s="12">
        <f>(AB12-$C12)/$C12</f>
        <v>-0.51699152441499041</v>
      </c>
      <c r="AI12" s="12">
        <f>(AC12-$C12)/$C12</f>
        <v>-0.56837603770422895</v>
      </c>
      <c r="AJ12" s="100"/>
    </row>
    <row r="13" spans="1:36" s="6" customFormat="1" ht="22.15" customHeight="1" x14ac:dyDescent="0.2">
      <c r="A13" s="88"/>
      <c r="B13" s="22" t="s">
        <v>11</v>
      </c>
      <c r="C13" s="26">
        <f>C11+C12</f>
        <v>9.9261971474049845E-2</v>
      </c>
      <c r="D13" s="26">
        <f t="shared" ref="D13:AC13" si="5">D11+D12</f>
        <v>0.10474520866255914</v>
      </c>
      <c r="E13" s="26">
        <f t="shared" si="5"/>
        <v>7.1238899592254795E-2</v>
      </c>
      <c r="F13" s="26">
        <f t="shared" si="5"/>
        <v>5.2662555771895034E-2</v>
      </c>
      <c r="G13" s="26">
        <f t="shared" si="5"/>
        <v>4.6534843435297207E-2</v>
      </c>
      <c r="H13" s="26">
        <f t="shared" si="5"/>
        <v>5.1094894365727707E-2</v>
      </c>
      <c r="I13" s="26">
        <f t="shared" si="5"/>
        <v>4.2802522283815481E-2</v>
      </c>
      <c r="J13" s="26">
        <f t="shared" si="5"/>
        <v>6.3966258837330842E-2</v>
      </c>
      <c r="K13" s="26">
        <f t="shared" si="5"/>
        <v>6.5350558192347169E-2</v>
      </c>
      <c r="L13" s="26">
        <f t="shared" si="5"/>
        <v>6.6319118863275781E-2</v>
      </c>
      <c r="M13" s="26">
        <f t="shared" si="5"/>
        <v>5.3611288289556573E-2</v>
      </c>
      <c r="N13" s="26">
        <f t="shared" si="5"/>
        <v>5.2650181538964065E-2</v>
      </c>
      <c r="O13" s="26">
        <f t="shared" si="5"/>
        <v>5.7970539451616544E-2</v>
      </c>
      <c r="P13" s="26">
        <f t="shared" si="5"/>
        <v>5.5925448259262725E-2</v>
      </c>
      <c r="Q13" s="26">
        <f t="shared" si="5"/>
        <v>6.4578710939710682E-2</v>
      </c>
      <c r="R13" s="26">
        <f t="shared" si="5"/>
        <v>6.8808837713019128E-2</v>
      </c>
      <c r="S13" s="26">
        <f t="shared" si="5"/>
        <v>7.4016209522165186E-2</v>
      </c>
      <c r="T13" s="26">
        <f t="shared" si="5"/>
        <v>0.10835387140877431</v>
      </c>
      <c r="U13" s="26">
        <f t="shared" si="5"/>
        <v>0.10498890823770414</v>
      </c>
      <c r="V13" s="26">
        <f t="shared" si="5"/>
        <v>8.4843795801866545E-2</v>
      </c>
      <c r="W13" s="26">
        <f t="shared" si="5"/>
        <v>9.0883377644470367E-2</v>
      </c>
      <c r="X13" s="26">
        <f t="shared" si="5"/>
        <v>8.9911107959636E-2</v>
      </c>
      <c r="Y13" s="26">
        <f t="shared" si="5"/>
        <v>8.8225968183137507E-2</v>
      </c>
      <c r="Z13" s="26">
        <f t="shared" si="5"/>
        <v>8.4740518218957159E-2</v>
      </c>
      <c r="AA13" s="26">
        <f t="shared" si="5"/>
        <v>8.4948933898049542E-2</v>
      </c>
      <c r="AB13" s="26">
        <f t="shared" si="5"/>
        <v>8.2635698091428927E-2</v>
      </c>
      <c r="AC13" s="26">
        <f t="shared" si="5"/>
        <v>8.0201538199264913E-2</v>
      </c>
      <c r="AD13" s="35">
        <f t="shared" si="1"/>
        <v>-2.9456517563037184E-2</v>
      </c>
      <c r="AE13" s="24">
        <f t="shared" si="2"/>
        <v>-5.5885288736903509E-2</v>
      </c>
      <c r="AF13" s="24">
        <f t="shared" si="3"/>
        <v>-0.1462942256681759</v>
      </c>
      <c r="AG13" s="24">
        <f t="shared" si="0"/>
        <v>-0.14419457284043743</v>
      </c>
      <c r="AH13" s="24">
        <f t="shared" si="0"/>
        <v>-0.16749892366350533</v>
      </c>
      <c r="AI13" s="24">
        <f t="shared" si="0"/>
        <v>-0.19202150623985864</v>
      </c>
      <c r="AJ13" s="100"/>
    </row>
    <row r="14" spans="1:36" x14ac:dyDescent="0.2">
      <c r="A14" s="114" t="s">
        <v>0</v>
      </c>
      <c r="B14" s="114"/>
      <c r="C14" s="25">
        <v>1.5813976195000001E-4</v>
      </c>
      <c r="D14" s="25">
        <v>1.5813976195000001E-4</v>
      </c>
      <c r="E14" s="25">
        <v>4.4479948399999999E-5</v>
      </c>
      <c r="F14" s="25">
        <v>1.2769404144999998E-4</v>
      </c>
      <c r="G14" s="25">
        <v>3.9000348029999987E-5</v>
      </c>
      <c r="H14" s="25">
        <v>1.491361098275E-4</v>
      </c>
      <c r="I14" s="25">
        <v>5.0491505569999996E-5</v>
      </c>
      <c r="J14" s="25">
        <v>5.0262334524999994E-5</v>
      </c>
      <c r="K14" s="25">
        <v>5.3576865340000004E-5</v>
      </c>
      <c r="L14" s="25">
        <v>2.3295426469999997E-5</v>
      </c>
      <c r="M14" s="25">
        <v>6.7434760000000004E-5</v>
      </c>
      <c r="N14" s="25">
        <v>9.0128840000000006E-5</v>
      </c>
      <c r="O14" s="25">
        <v>8.1978340000000017E-5</v>
      </c>
      <c r="P14" s="25">
        <v>2.2000236000000001E-4</v>
      </c>
      <c r="Q14" s="25">
        <v>1.1315734000000001E-4</v>
      </c>
      <c r="R14" s="25">
        <v>2.1046755999999992E-4</v>
      </c>
      <c r="S14" s="25">
        <v>1.9277859999999999E-4</v>
      </c>
      <c r="T14" s="25">
        <v>3.1741299999999994E-5</v>
      </c>
      <c r="U14" s="25">
        <v>3.0845060000000004E-5</v>
      </c>
      <c r="V14" s="25">
        <v>3.1240900000000001E-5</v>
      </c>
      <c r="W14" s="25">
        <v>7.7665019999999984E-5</v>
      </c>
      <c r="X14" s="25">
        <v>2.5962362912000013E-4</v>
      </c>
      <c r="Y14" s="25">
        <v>6.0578623148000013E-5</v>
      </c>
      <c r="Z14" s="25">
        <v>4.6234010967999998E-5</v>
      </c>
      <c r="AA14" s="25">
        <v>3.8485885199999999E-5</v>
      </c>
      <c r="AB14" s="25">
        <v>4.0813831999999997E-8</v>
      </c>
      <c r="AC14" s="25">
        <v>1.4430735271999999E-5</v>
      </c>
      <c r="AD14" s="34">
        <f t="shared" si="1"/>
        <v>352.57462323067335</v>
      </c>
      <c r="AE14" s="12">
        <f t="shared" si="2"/>
        <v>-0.62503823942186476</v>
      </c>
      <c r="AF14" s="12">
        <f t="shared" si="3"/>
        <v>-0.70763829161056857</v>
      </c>
      <c r="AG14" s="12">
        <f t="shared" si="0"/>
        <v>-0.75663372243997495</v>
      </c>
      <c r="AH14" s="12">
        <f t="shared" si="0"/>
        <v>-0.9997419129035181</v>
      </c>
      <c r="AI14" s="12">
        <f t="shared" si="0"/>
        <v>-0.90874695210074585</v>
      </c>
      <c r="AJ14" s="100"/>
    </row>
    <row r="15" spans="1:36" ht="15.75" x14ac:dyDescent="0.2">
      <c r="A15" s="113" t="s">
        <v>12</v>
      </c>
      <c r="B15" s="113"/>
      <c r="C15" s="43">
        <f t="shared" ref="C15:I15" si="6">C10+C13+C14</f>
        <v>20.298497996095691</v>
      </c>
      <c r="D15" s="43">
        <f t="shared" si="6"/>
        <v>21.867434670150502</v>
      </c>
      <c r="E15" s="43">
        <f t="shared" si="6"/>
        <v>9.8096575503867793</v>
      </c>
      <c r="F15" s="43">
        <f t="shared" si="6"/>
        <v>10.900284575727417</v>
      </c>
      <c r="G15" s="43">
        <f t="shared" si="6"/>
        <v>9.7415955965411811</v>
      </c>
      <c r="H15" s="43">
        <f t="shared" si="6"/>
        <v>9.0920117379911538</v>
      </c>
      <c r="I15" s="43">
        <f t="shared" si="6"/>
        <v>9.7436161698999708</v>
      </c>
      <c r="J15" s="43">
        <f t="shared" ref="J15:AC15" si="7">J10+J13+J14</f>
        <v>9.658620876971046</v>
      </c>
      <c r="K15" s="43">
        <f t="shared" si="7"/>
        <v>9.2155523586358559</v>
      </c>
      <c r="L15" s="43">
        <f t="shared" si="7"/>
        <v>9.3511230521098962</v>
      </c>
      <c r="M15" s="43">
        <f t="shared" si="7"/>
        <v>9.1003523757865743</v>
      </c>
      <c r="N15" s="43">
        <f t="shared" si="7"/>
        <v>9.1865683978285073</v>
      </c>
      <c r="O15" s="43">
        <f t="shared" si="7"/>
        <v>9.7309276166677368</v>
      </c>
      <c r="P15" s="43">
        <f t="shared" si="7"/>
        <v>9.6469558424166113</v>
      </c>
      <c r="Q15" s="43">
        <f t="shared" si="7"/>
        <v>9.6820256942091945</v>
      </c>
      <c r="R15" s="43">
        <f t="shared" si="7"/>
        <v>9.5493074581483661</v>
      </c>
      <c r="S15" s="43">
        <f t="shared" si="7"/>
        <v>10.044646812789255</v>
      </c>
      <c r="T15" s="43">
        <f t="shared" si="7"/>
        <v>9.8299589449571911</v>
      </c>
      <c r="U15" s="43">
        <f t="shared" si="7"/>
        <v>10.156607569019537</v>
      </c>
      <c r="V15" s="43">
        <f t="shared" si="7"/>
        <v>10.175099338221395</v>
      </c>
      <c r="W15" s="43">
        <f t="shared" si="7"/>
        <v>10.427621478849145</v>
      </c>
      <c r="X15" s="43">
        <f t="shared" si="7"/>
        <v>10.284463229837288</v>
      </c>
      <c r="Y15" s="43">
        <f t="shared" si="7"/>
        <v>10.215267373285968</v>
      </c>
      <c r="Z15" s="43">
        <f t="shared" si="7"/>
        <v>9.9736066186299919</v>
      </c>
      <c r="AA15" s="43">
        <f t="shared" si="7"/>
        <v>9.2080815089962176</v>
      </c>
      <c r="AB15" s="43">
        <f t="shared" si="7"/>
        <v>8.5177798654947523</v>
      </c>
      <c r="AC15" s="43">
        <f t="shared" si="7"/>
        <v>8.5505933320993215</v>
      </c>
      <c r="AD15" s="37">
        <f t="shared" si="1"/>
        <v>3.8523496876804093E-3</v>
      </c>
      <c r="AE15" s="23">
        <f t="shared" si="2"/>
        <v>-7.1403383674931167E-2</v>
      </c>
      <c r="AF15" s="72">
        <f t="shared" si="3"/>
        <v>-0.50865297419797451</v>
      </c>
      <c r="AG15" s="72">
        <f t="shared" si="0"/>
        <v>-0.54636636115798598</v>
      </c>
      <c r="AH15" s="72">
        <f t="shared" si="0"/>
        <v>-0.58037388445523885</v>
      </c>
      <c r="AI15" s="72">
        <f t="shared" si="0"/>
        <v>-0.57875733792007744</v>
      </c>
      <c r="AJ15" s="101"/>
    </row>
    <row r="16" spans="1:36" x14ac:dyDescent="0.2">
      <c r="A16" s="7" t="s">
        <v>28</v>
      </c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  <c r="AE16" s="4"/>
      <c r="AF16" s="4"/>
      <c r="AG16" s="4"/>
      <c r="AH16" s="4"/>
      <c r="AI16" s="4"/>
    </row>
    <row r="17" spans="1:29" x14ac:dyDescent="0.2">
      <c r="A17" s="7" t="s">
        <v>29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5"/>
    </row>
    <row r="19" spans="1:29" ht="15.75" x14ac:dyDescent="0.25">
      <c r="A19" s="1" t="s">
        <v>31</v>
      </c>
    </row>
    <row r="21" spans="1:29" ht="15" x14ac:dyDescent="0.2">
      <c r="A21" s="92" t="s">
        <v>1</v>
      </c>
      <c r="B21" s="92" t="s">
        <v>2</v>
      </c>
      <c r="C21" s="91" t="s">
        <v>8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x14ac:dyDescent="0.2">
      <c r="A22" s="92"/>
      <c r="B22" s="92"/>
      <c r="C22" s="15">
        <v>1990</v>
      </c>
      <c r="D22" s="15">
        <v>1991</v>
      </c>
      <c r="E22" s="15">
        <v>1992</v>
      </c>
      <c r="F22" s="15">
        <v>1993</v>
      </c>
      <c r="G22" s="15">
        <v>1994</v>
      </c>
      <c r="H22" s="15">
        <v>1995</v>
      </c>
      <c r="I22" s="15">
        <v>1996</v>
      </c>
      <c r="J22" s="15">
        <v>1997</v>
      </c>
      <c r="K22" s="15">
        <v>1998</v>
      </c>
      <c r="L22" s="15">
        <v>1999</v>
      </c>
      <c r="M22" s="15">
        <v>2000</v>
      </c>
      <c r="N22" s="15">
        <v>2001</v>
      </c>
      <c r="O22" s="15">
        <v>2002</v>
      </c>
      <c r="P22" s="15">
        <v>2003</v>
      </c>
      <c r="Q22" s="15">
        <v>2004</v>
      </c>
      <c r="R22" s="15">
        <v>2005</v>
      </c>
      <c r="S22" s="15">
        <v>2006</v>
      </c>
      <c r="T22" s="15">
        <v>2007</v>
      </c>
      <c r="U22" s="15">
        <v>2008</v>
      </c>
      <c r="V22" s="15">
        <v>2009</v>
      </c>
      <c r="W22" s="15">
        <v>2010</v>
      </c>
      <c r="X22" s="15">
        <v>2011</v>
      </c>
      <c r="Y22" s="15">
        <v>2012</v>
      </c>
      <c r="Z22" s="15">
        <v>2013</v>
      </c>
      <c r="AA22" s="15">
        <v>2014</v>
      </c>
      <c r="AB22" s="15">
        <v>2015</v>
      </c>
      <c r="AC22" s="15">
        <v>2016</v>
      </c>
    </row>
    <row r="23" spans="1:29" x14ac:dyDescent="0.2">
      <c r="A23" s="102" t="s">
        <v>3</v>
      </c>
      <c r="B23" s="9" t="s">
        <v>9</v>
      </c>
      <c r="C23" s="12">
        <f t="shared" ref="C23:C33" si="8">C5/C$15</f>
        <v>1.2321129153551503E-2</v>
      </c>
      <c r="D23" s="12">
        <f t="shared" ref="D23:AB33" si="9">D5/D$15</f>
        <v>9.6651150476777803E-3</v>
      </c>
      <c r="E23" s="12">
        <f t="shared" si="9"/>
        <v>1.5774886988099094E-2</v>
      </c>
      <c r="F23" s="12">
        <f t="shared" si="9"/>
        <v>1.2989940457798686E-2</v>
      </c>
      <c r="G23" s="12">
        <f t="shared" si="9"/>
        <v>9.1959498111622521E-3</v>
      </c>
      <c r="H23" s="12">
        <f t="shared" si="9"/>
        <v>6.6562524977526469E-3</v>
      </c>
      <c r="I23" s="12">
        <f t="shared" si="9"/>
        <v>5.2036261837806472E-3</v>
      </c>
      <c r="J23" s="12">
        <f t="shared" si="9"/>
        <v>5.0617314687510292E-3</v>
      </c>
      <c r="K23" s="12">
        <f t="shared" si="9"/>
        <v>5.3231523434870429E-3</v>
      </c>
      <c r="L23" s="12">
        <f t="shared" si="9"/>
        <v>5.4464591764631452E-3</v>
      </c>
      <c r="M23" s="12">
        <f t="shared" si="9"/>
        <v>4.6271836677489507E-3</v>
      </c>
      <c r="N23" s="12">
        <f t="shared" si="9"/>
        <v>5.0174224935390782E-3</v>
      </c>
      <c r="O23" s="12">
        <f t="shared" si="9"/>
        <v>4.3314899420178474E-3</v>
      </c>
      <c r="P23" s="12">
        <f t="shared" si="9"/>
        <v>4.8506487321370254E-3</v>
      </c>
      <c r="Q23" s="12">
        <f t="shared" si="9"/>
        <v>4.9742015852431215E-3</v>
      </c>
      <c r="R23" s="12">
        <f t="shared" si="9"/>
        <v>1.9496617998692107E-3</v>
      </c>
      <c r="S23" s="12">
        <f t="shared" si="9"/>
        <v>1.030036040637383E-3</v>
      </c>
      <c r="T23" s="12">
        <f t="shared" si="9"/>
        <v>1.6336157567966106E-3</v>
      </c>
      <c r="U23" s="12">
        <f t="shared" si="9"/>
        <v>8.9469551808133135E-4</v>
      </c>
      <c r="V23" s="12">
        <f t="shared" si="9"/>
        <v>8.9546104555645125E-4</v>
      </c>
      <c r="W23" s="12">
        <f t="shared" si="9"/>
        <v>6.410290070687373E-4</v>
      </c>
      <c r="X23" s="12">
        <f t="shared" si="9"/>
        <v>5.769682465113586E-4</v>
      </c>
      <c r="Y23" s="12">
        <f t="shared" si="9"/>
        <v>4.1368028965702388E-4</v>
      </c>
      <c r="Z23" s="12">
        <f t="shared" si="9"/>
        <v>6.4295363557575005E-4</v>
      </c>
      <c r="AA23" s="12">
        <f t="shared" si="9"/>
        <v>5.9720893084438801E-4</v>
      </c>
      <c r="AB23" s="12">
        <f t="shared" si="9"/>
        <v>6.1125089699424736E-4</v>
      </c>
      <c r="AC23" s="12">
        <f t="shared" ref="AC23:AC32" si="10">AC5/AC$15</f>
        <v>5.2332137155669512E-4</v>
      </c>
    </row>
    <row r="24" spans="1:29" ht="22.5" x14ac:dyDescent="0.2">
      <c r="A24" s="103"/>
      <c r="B24" s="9" t="s">
        <v>10</v>
      </c>
      <c r="C24" s="12">
        <f t="shared" si="8"/>
        <v>1.8229025224978306E-5</v>
      </c>
      <c r="D24" s="12">
        <f t="shared" ref="D24:R24" si="11">D6/D$15</f>
        <v>1.778217371472425E-5</v>
      </c>
      <c r="E24" s="12">
        <f t="shared" si="11"/>
        <v>2.2108353720405758E-5</v>
      </c>
      <c r="F24" s="12">
        <f t="shared" si="11"/>
        <v>2.8185075799224968E-5</v>
      </c>
      <c r="G24" s="12">
        <f t="shared" si="11"/>
        <v>2.3703715239625308E-5</v>
      </c>
      <c r="H24" s="12">
        <f t="shared" si="11"/>
        <v>2.4474686616403982E-5</v>
      </c>
      <c r="I24" s="12">
        <f t="shared" si="11"/>
        <v>3.1105595880950175E-5</v>
      </c>
      <c r="J24" s="12">
        <f t="shared" si="11"/>
        <v>3.9955398075529706E-5</v>
      </c>
      <c r="K24" s="12">
        <f t="shared" si="11"/>
        <v>4.9379749285843247E-5</v>
      </c>
      <c r="L24" s="12">
        <f t="shared" si="11"/>
        <v>3.3783361018730323E-5</v>
      </c>
      <c r="M24" s="12">
        <f t="shared" si="11"/>
        <v>4.2240347090600966E-5</v>
      </c>
      <c r="N24" s="12">
        <f t="shared" si="11"/>
        <v>5.2481934724827624E-5</v>
      </c>
      <c r="O24" s="12">
        <f t="shared" si="11"/>
        <v>4.5820021026185003E-5</v>
      </c>
      <c r="P24" s="12">
        <f t="shared" si="11"/>
        <v>4.6068391859526801E-5</v>
      </c>
      <c r="Q24" s="12">
        <f t="shared" si="11"/>
        <v>5.4885028483019681E-5</v>
      </c>
      <c r="R24" s="12">
        <f t="shared" si="11"/>
        <v>6.1320307526630072E-5</v>
      </c>
      <c r="S24" s="12">
        <f t="shared" si="9"/>
        <v>4.9532163078797407E-5</v>
      </c>
      <c r="T24" s="12">
        <f t="shared" si="9"/>
        <v>4.9500580086310737E-5</v>
      </c>
      <c r="U24" s="12">
        <f t="shared" si="9"/>
        <v>5.4445727103482252E-5</v>
      </c>
      <c r="V24" s="12">
        <f t="shared" si="9"/>
        <v>5.0206569424736218E-5</v>
      </c>
      <c r="W24" s="12">
        <f t="shared" si="9"/>
        <v>4.8365540016583501E-5</v>
      </c>
      <c r="X24" s="12">
        <f t="shared" si="9"/>
        <v>4.8066750226676935E-5</v>
      </c>
      <c r="Y24" s="12">
        <f t="shared" si="9"/>
        <v>4.1820099229610331E-5</v>
      </c>
      <c r="Z24" s="12">
        <f t="shared" si="9"/>
        <v>4.5589310352707922E-5</v>
      </c>
      <c r="AA24" s="12">
        <f t="shared" si="9"/>
        <v>4.6176228222396656E-5</v>
      </c>
      <c r="AB24" s="12">
        <f t="shared" si="9"/>
        <v>5.125464198931122E-5</v>
      </c>
      <c r="AC24" s="12">
        <f t="shared" si="10"/>
        <v>5.424464979962391E-5</v>
      </c>
    </row>
    <row r="25" spans="1:29" ht="22.5" x14ac:dyDescent="0.2">
      <c r="A25" s="103"/>
      <c r="B25" s="9" t="s">
        <v>16</v>
      </c>
      <c r="C25" s="12">
        <f t="shared" si="8"/>
        <v>3.0341689193152499E-2</v>
      </c>
      <c r="D25" s="12">
        <f t="shared" si="9"/>
        <v>4.0208325046760966E-2</v>
      </c>
      <c r="E25" s="12">
        <f t="shared" si="9"/>
        <v>8.4418249878247156E-2</v>
      </c>
      <c r="F25" s="12">
        <f t="shared" si="9"/>
        <v>5.4015685564817353E-2</v>
      </c>
      <c r="G25" s="12">
        <f t="shared" si="9"/>
        <v>4.8407828997358453E-2</v>
      </c>
      <c r="H25" s="12">
        <f t="shared" si="9"/>
        <v>3.0632295441639572E-2</v>
      </c>
      <c r="I25" s="12">
        <f t="shared" si="9"/>
        <v>2.7206213366254211E-2</v>
      </c>
      <c r="J25" s="12">
        <f t="shared" si="9"/>
        <v>2.5204871281357549E-2</v>
      </c>
      <c r="K25" s="12">
        <f t="shared" si="9"/>
        <v>2.7817172011240478E-2</v>
      </c>
      <c r="L25" s="12">
        <f t="shared" si="9"/>
        <v>2.4295273223411185E-2</v>
      </c>
      <c r="M25" s="12">
        <f t="shared" si="9"/>
        <v>2.0301778592836998E-2</v>
      </c>
      <c r="N25" s="12">
        <f t="shared" si="9"/>
        <v>1.8616501072290157E-2</v>
      </c>
      <c r="O25" s="12">
        <f t="shared" si="9"/>
        <v>6.0326871691503151E-2</v>
      </c>
      <c r="P25" s="12">
        <f t="shared" si="9"/>
        <v>2.4402930291673539E-2</v>
      </c>
      <c r="Q25" s="12">
        <f t="shared" si="9"/>
        <v>2.4138117249240906E-2</v>
      </c>
      <c r="R25" s="12">
        <f t="shared" si="9"/>
        <v>1.7899605924961474E-2</v>
      </c>
      <c r="S25" s="12">
        <f t="shared" si="9"/>
        <v>1.3520705147992227E-2</v>
      </c>
      <c r="T25" s="12">
        <f t="shared" si="9"/>
        <v>1.2259996962814174E-2</v>
      </c>
      <c r="U25" s="12">
        <f t="shared" si="9"/>
        <v>9.4035944622237761E-3</v>
      </c>
      <c r="V25" s="12">
        <f t="shared" si="9"/>
        <v>7.7521487370728285E-3</v>
      </c>
      <c r="W25" s="12">
        <f t="shared" si="9"/>
        <v>8.6081886332088371E-3</v>
      </c>
      <c r="X25" s="12">
        <f t="shared" si="9"/>
        <v>1.0505976951808866E-2</v>
      </c>
      <c r="Y25" s="12">
        <f t="shared" si="9"/>
        <v>8.9675062485894495E-3</v>
      </c>
      <c r="Z25" s="12">
        <f t="shared" si="9"/>
        <v>7.7989006122731186E-3</v>
      </c>
      <c r="AA25" s="12">
        <f t="shared" si="9"/>
        <v>9.2449541420755454E-3</v>
      </c>
      <c r="AB25" s="12">
        <f t="shared" si="9"/>
        <v>6.9919326997246534E-3</v>
      </c>
      <c r="AC25" s="12">
        <f t="shared" si="10"/>
        <v>7.6438224709822764E-3</v>
      </c>
    </row>
    <row r="26" spans="1:29" x14ac:dyDescent="0.2">
      <c r="A26" s="103"/>
      <c r="B26" s="8" t="s">
        <v>17</v>
      </c>
      <c r="C26" s="12">
        <f t="shared" si="8"/>
        <v>0.75683615403045701</v>
      </c>
      <c r="D26" s="12">
        <f t="shared" si="9"/>
        <v>0.7328235842951627</v>
      </c>
      <c r="E26" s="12">
        <f t="shared" si="9"/>
        <v>0.69821192098290386</v>
      </c>
      <c r="F26" s="12">
        <f t="shared" si="9"/>
        <v>0.76085669763411123</v>
      </c>
      <c r="G26" s="12">
        <f t="shared" si="9"/>
        <v>0.7601694910091823</v>
      </c>
      <c r="H26" s="12">
        <f t="shared" si="9"/>
        <v>0.78052804401327802</v>
      </c>
      <c r="I26" s="12">
        <f t="shared" si="9"/>
        <v>0.83389929427027243</v>
      </c>
      <c r="J26" s="12">
        <f t="shared" si="9"/>
        <v>0.86778945929064111</v>
      </c>
      <c r="K26" s="12">
        <f t="shared" si="9"/>
        <v>0.87010582203961884</v>
      </c>
      <c r="L26" s="12">
        <f t="shared" si="9"/>
        <v>0.89528592230759285</v>
      </c>
      <c r="M26" s="12">
        <f t="shared" si="9"/>
        <v>0.91642402158291869</v>
      </c>
      <c r="N26" s="12">
        <f t="shared" si="9"/>
        <v>0.92687644157231841</v>
      </c>
      <c r="O26" s="12">
        <f t="shared" si="9"/>
        <v>0.88120570319650671</v>
      </c>
      <c r="P26" s="12">
        <f t="shared" si="9"/>
        <v>0.91575952487276735</v>
      </c>
      <c r="Q26" s="12">
        <f t="shared" si="9"/>
        <v>0.91663833327648314</v>
      </c>
      <c r="R26" s="12">
        <f t="shared" si="9"/>
        <v>0.95141604643251021</v>
      </c>
      <c r="S26" s="12">
        <f t="shared" si="9"/>
        <v>0.96397559346252693</v>
      </c>
      <c r="T26" s="12">
        <f t="shared" si="9"/>
        <v>0.96498031594996758</v>
      </c>
      <c r="U26" s="12">
        <f t="shared" si="9"/>
        <v>0.97019794668617332</v>
      </c>
      <c r="V26" s="12">
        <f t="shared" si="9"/>
        <v>0.97177231851265644</v>
      </c>
      <c r="W26" s="12">
        <f t="shared" si="9"/>
        <v>0.97348256306291792</v>
      </c>
      <c r="X26" s="12">
        <f t="shared" si="9"/>
        <v>0.97105081632131063</v>
      </c>
      <c r="Y26" s="12">
        <f t="shared" si="9"/>
        <v>0.9769794495618449</v>
      </c>
      <c r="Z26" s="12">
        <f t="shared" si="9"/>
        <v>0.97954912092793056</v>
      </c>
      <c r="AA26" s="12">
        <f t="shared" si="9"/>
        <v>0.97748660557427947</v>
      </c>
      <c r="AB26" s="12">
        <f t="shared" si="9"/>
        <v>0.97978085108392865</v>
      </c>
      <c r="AC26" s="12">
        <f t="shared" si="10"/>
        <v>0.97904045591473365</v>
      </c>
    </row>
    <row r="27" spans="1:29" ht="22.5" x14ac:dyDescent="0.2">
      <c r="A27" s="103"/>
      <c r="B27" s="9" t="s">
        <v>18</v>
      </c>
      <c r="C27" s="12">
        <f t="shared" si="8"/>
        <v>0.1955848937745516</v>
      </c>
      <c r="D27" s="12">
        <f t="shared" si="9"/>
        <v>0.21248795269917262</v>
      </c>
      <c r="E27" s="12">
        <f t="shared" si="9"/>
        <v>0.19430618058569046</v>
      </c>
      <c r="F27" s="12">
        <f t="shared" si="9"/>
        <v>0.1672664755235638</v>
      </c>
      <c r="G27" s="12">
        <f t="shared" si="9"/>
        <v>0.17742210086593049</v>
      </c>
      <c r="H27" s="12">
        <f t="shared" si="9"/>
        <v>0.17652277362486193</v>
      </c>
      <c r="I27" s="12">
        <f t="shared" si="9"/>
        <v>0.12926170004425883</v>
      </c>
      <c r="J27" s="12">
        <f t="shared" si="9"/>
        <v>9.5276067252428154E-2</v>
      </c>
      <c r="K27" s="12">
        <f t="shared" si="9"/>
        <v>8.9607326283178676E-2</v>
      </c>
      <c r="L27" s="12">
        <f t="shared" si="9"/>
        <v>6.7843968702439042E-2</v>
      </c>
      <c r="M27" s="12">
        <f t="shared" si="9"/>
        <v>5.2706243441319786E-2</v>
      </c>
      <c r="N27" s="12">
        <f t="shared" si="9"/>
        <v>4.3696128847730109E-2</v>
      </c>
      <c r="O27" s="12">
        <f t="shared" si="9"/>
        <v>4.8124340859125925E-2</v>
      </c>
      <c r="P27" s="12">
        <f t="shared" si="9"/>
        <v>4.9120810336506539E-2</v>
      </c>
      <c r="Q27" s="12">
        <f t="shared" si="9"/>
        <v>4.7512816857647619E-2</v>
      </c>
      <c r="R27" s="12">
        <f t="shared" si="9"/>
        <v>2.1445689017697944E-2</v>
      </c>
      <c r="S27" s="12">
        <f t="shared" si="9"/>
        <v>1.403621905545588E-2</v>
      </c>
      <c r="T27" s="12">
        <f t="shared" si="9"/>
        <v>1.0050521372542344E-2</v>
      </c>
      <c r="U27" s="12">
        <f t="shared" si="9"/>
        <v>9.10927516763743E-3</v>
      </c>
      <c r="V27" s="12">
        <f t="shared" si="9"/>
        <v>1.1188419623986883E-2</v>
      </c>
      <c r="W27" s="12">
        <f t="shared" si="9"/>
        <v>8.4967673991780332E-3</v>
      </c>
      <c r="X27" s="12">
        <f t="shared" si="9"/>
        <v>9.0505064107552213E-3</v>
      </c>
      <c r="Y27" s="12">
        <f t="shared" si="9"/>
        <v>4.9549362623622067E-3</v>
      </c>
      <c r="Z27" s="12">
        <f t="shared" si="9"/>
        <v>3.4623229803586175E-3</v>
      </c>
      <c r="AA27" s="12">
        <f t="shared" si="9"/>
        <v>3.3953996637509027E-3</v>
      </c>
      <c r="AB27" s="12">
        <f t="shared" si="9"/>
        <v>2.8631522654094126E-3</v>
      </c>
      <c r="AC27" s="12">
        <f t="shared" si="10"/>
        <v>3.3568219451908803E-3</v>
      </c>
    </row>
    <row r="28" spans="1:29" x14ac:dyDescent="0.2">
      <c r="A28" s="104"/>
      <c r="B28" s="10" t="s">
        <v>11</v>
      </c>
      <c r="C28" s="12">
        <f t="shared" si="8"/>
        <v>0.9951020951769376</v>
      </c>
      <c r="D28" s="12">
        <f t="shared" si="9"/>
        <v>0.9952027592624888</v>
      </c>
      <c r="E28" s="12">
        <f t="shared" si="9"/>
        <v>0.99273334678866099</v>
      </c>
      <c r="F28" s="12">
        <f t="shared" si="9"/>
        <v>0.99515698425609023</v>
      </c>
      <c r="G28" s="12">
        <f t="shared" si="9"/>
        <v>0.99521907439887314</v>
      </c>
      <c r="H28" s="12">
        <f t="shared" si="9"/>
        <v>0.99436384026414848</v>
      </c>
      <c r="I28" s="12">
        <f t="shared" si="9"/>
        <v>0.99560193946044706</v>
      </c>
      <c r="J28" s="12">
        <f t="shared" si="9"/>
        <v>0.99337208469125338</v>
      </c>
      <c r="K28" s="12">
        <f t="shared" si="9"/>
        <v>0.99290285242681098</v>
      </c>
      <c r="L28" s="12">
        <f t="shared" si="9"/>
        <v>0.99290540677092498</v>
      </c>
      <c r="M28" s="12">
        <f t="shared" si="9"/>
        <v>0.99410146763191509</v>
      </c>
      <c r="N28" s="12">
        <f t="shared" si="9"/>
        <v>0.99425897592060275</v>
      </c>
      <c r="O28" s="12">
        <f t="shared" si="9"/>
        <v>0.99403422571017985</v>
      </c>
      <c r="P28" s="12">
        <f t="shared" si="9"/>
        <v>0.99417998262494389</v>
      </c>
      <c r="Q28" s="12">
        <f t="shared" si="9"/>
        <v>0.99331835399709778</v>
      </c>
      <c r="R28" s="12">
        <f t="shared" si="9"/>
        <v>0.99277232348256561</v>
      </c>
      <c r="S28" s="12">
        <f t="shared" si="9"/>
        <v>0.9926120858696913</v>
      </c>
      <c r="T28" s="12">
        <f t="shared" si="9"/>
        <v>0.98897395062220717</v>
      </c>
      <c r="U28" s="12">
        <f t="shared" si="9"/>
        <v>0.98965995756121927</v>
      </c>
      <c r="V28" s="12">
        <f t="shared" si="9"/>
        <v>0.99165855448869722</v>
      </c>
      <c r="W28" s="12">
        <f t="shared" si="9"/>
        <v>0.99127691364239001</v>
      </c>
      <c r="X28" s="12">
        <f t="shared" si="9"/>
        <v>0.99123233468061289</v>
      </c>
      <c r="Y28" s="12">
        <f t="shared" si="9"/>
        <v>0.99135739246168308</v>
      </c>
      <c r="Z28" s="12">
        <f t="shared" si="9"/>
        <v>0.99149888746649084</v>
      </c>
      <c r="AA28" s="12">
        <f t="shared" si="9"/>
        <v>0.99077034453917268</v>
      </c>
      <c r="AB28" s="12">
        <f t="shared" si="9"/>
        <v>0.99029844158804614</v>
      </c>
      <c r="AC28" s="12">
        <f t="shared" si="10"/>
        <v>0.99061866635226326</v>
      </c>
    </row>
    <row r="29" spans="1:29" x14ac:dyDescent="0.2">
      <c r="A29" s="86" t="s">
        <v>14</v>
      </c>
      <c r="B29" s="8" t="s">
        <v>6</v>
      </c>
      <c r="C29" s="12">
        <f t="shared" si="8"/>
        <v>4.4285796918220521E-3</v>
      </c>
      <c r="D29" s="12">
        <f t="shared" si="9"/>
        <v>4.343426260678354E-3</v>
      </c>
      <c r="E29" s="12">
        <f t="shared" si="9"/>
        <v>6.3152158657727459E-3</v>
      </c>
      <c r="F29" s="12">
        <f t="shared" si="9"/>
        <v>3.9937356403463341E-3</v>
      </c>
      <c r="G29" s="12">
        <f t="shared" si="9"/>
        <v>3.7825460557080748E-3</v>
      </c>
      <c r="H29" s="12">
        <f t="shared" si="9"/>
        <v>4.929987118677738E-3</v>
      </c>
      <c r="I29" s="12">
        <f t="shared" si="9"/>
        <v>3.6904398606220088E-3</v>
      </c>
      <c r="J29" s="12">
        <f t="shared" si="9"/>
        <v>5.9377854799892802E-3</v>
      </c>
      <c r="K29" s="12">
        <f t="shared" si="9"/>
        <v>6.407477392786548E-3</v>
      </c>
      <c r="L29" s="12">
        <f t="shared" si="9"/>
        <v>6.4961254024235998E-3</v>
      </c>
      <c r="M29" s="12">
        <f t="shared" si="9"/>
        <v>5.2519446395816452E-3</v>
      </c>
      <c r="N29" s="12">
        <f t="shared" si="9"/>
        <v>5.1674644920970828E-3</v>
      </c>
      <c r="O29" s="12">
        <f t="shared" si="9"/>
        <v>5.3810176306678852E-3</v>
      </c>
      <c r="P29" s="12">
        <f t="shared" si="9"/>
        <v>5.159693691261992E-3</v>
      </c>
      <c r="Q29" s="12">
        <f t="shared" si="9"/>
        <v>6.0268179865397521E-3</v>
      </c>
      <c r="R29" s="12">
        <f t="shared" si="9"/>
        <v>6.546603853105167E-3</v>
      </c>
      <c r="S29" s="12">
        <f t="shared" si="9"/>
        <v>6.7643037397282692E-3</v>
      </c>
      <c r="T29" s="12">
        <f t="shared" si="9"/>
        <v>1.0390525095420195E-2</v>
      </c>
      <c r="U29" s="12">
        <f t="shared" si="9"/>
        <v>9.71598765920678E-3</v>
      </c>
      <c r="V29" s="12">
        <f t="shared" si="9"/>
        <v>7.8591688534785705E-3</v>
      </c>
      <c r="W29" s="12">
        <f t="shared" si="9"/>
        <v>8.2144854292748731E-3</v>
      </c>
      <c r="X29" s="12">
        <f t="shared" si="9"/>
        <v>8.2233754557687333E-3</v>
      </c>
      <c r="Y29" s="12">
        <f t="shared" si="9"/>
        <v>8.1457806227850649E-3</v>
      </c>
      <c r="Z29" s="12">
        <f t="shared" si="9"/>
        <v>8.0322674640219468E-3</v>
      </c>
      <c r="AA29" s="12">
        <f t="shared" si="9"/>
        <v>8.7003456600494109E-3</v>
      </c>
      <c r="AB29" s="12">
        <f t="shared" si="9"/>
        <v>9.1703068085553351E-3</v>
      </c>
      <c r="AC29" s="12">
        <f t="shared" si="10"/>
        <v>8.9067372717942014E-3</v>
      </c>
    </row>
    <row r="30" spans="1:29" x14ac:dyDescent="0.2">
      <c r="A30" s="87"/>
      <c r="B30" s="8" t="s">
        <v>13</v>
      </c>
      <c r="C30" s="12">
        <f t="shared" si="8"/>
        <v>4.6153441874624573E-4</v>
      </c>
      <c r="D30" s="12">
        <f t="shared" si="9"/>
        <v>4.4658272951831072E-4</v>
      </c>
      <c r="E30" s="12">
        <f t="shared" si="9"/>
        <v>9.4690304371415678E-4</v>
      </c>
      <c r="F30" s="12">
        <f t="shared" si="9"/>
        <v>8.3756535973610307E-4</v>
      </c>
      <c r="G30" s="12">
        <f t="shared" si="9"/>
        <v>9.9437605875741554E-4</v>
      </c>
      <c r="H30" s="12">
        <f t="shared" si="9"/>
        <v>6.8976963462985628E-4</v>
      </c>
      <c r="I30" s="12">
        <f t="shared" si="9"/>
        <v>7.0243867004520432E-4</v>
      </c>
      <c r="J30" s="12">
        <f t="shared" si="9"/>
        <v>6.8492594559788273E-4</v>
      </c>
      <c r="K30" s="12">
        <f t="shared" si="9"/>
        <v>6.8385643606500598E-4</v>
      </c>
      <c r="L30" s="12">
        <f t="shared" si="9"/>
        <v>5.9597663641249292E-4</v>
      </c>
      <c r="M30" s="12">
        <f t="shared" si="9"/>
        <v>6.3917760225602456E-4</v>
      </c>
      <c r="N30" s="12">
        <f t="shared" si="9"/>
        <v>5.6374865071360538E-4</v>
      </c>
      <c r="O30" s="12">
        <f t="shared" si="9"/>
        <v>5.7633214473492493E-4</v>
      </c>
      <c r="P30" s="12">
        <f t="shared" si="9"/>
        <v>6.3751831766673472E-4</v>
      </c>
      <c r="Q30" s="12">
        <f t="shared" si="9"/>
        <v>6.4314065427805963E-4</v>
      </c>
      <c r="R30" s="12">
        <f t="shared" si="9"/>
        <v>6.5903257807969017E-4</v>
      </c>
      <c r="S30" s="12">
        <f t="shared" si="9"/>
        <v>6.0441821751613316E-4</v>
      </c>
      <c r="T30" s="12">
        <f t="shared" si="9"/>
        <v>6.3229524548878474E-4</v>
      </c>
      <c r="U30" s="12">
        <f t="shared" si="9"/>
        <v>6.2101783443357342E-4</v>
      </c>
      <c r="V30" s="12">
        <f t="shared" si="9"/>
        <v>4.792063290773592E-4</v>
      </c>
      <c r="W30" s="12">
        <f t="shared" si="9"/>
        <v>5.0115291920311655E-4</v>
      </c>
      <c r="X30" s="12">
        <f t="shared" si="9"/>
        <v>5.1904560698404862E-4</v>
      </c>
      <c r="Y30" s="12">
        <f t="shared" si="9"/>
        <v>4.9089671116881513E-4</v>
      </c>
      <c r="Z30" s="12">
        <f t="shared" si="9"/>
        <v>4.6420943337922545E-4</v>
      </c>
      <c r="AA30" s="12">
        <f t="shared" si="9"/>
        <v>5.2513022383097823E-4</v>
      </c>
      <c r="AB30" s="12">
        <f t="shared" si="9"/>
        <v>5.3124681179395853E-4</v>
      </c>
      <c r="AC30" s="12">
        <f t="shared" si="10"/>
        <v>4.7290868776566155E-4</v>
      </c>
    </row>
    <row r="31" spans="1:29" x14ac:dyDescent="0.2">
      <c r="A31" s="88"/>
      <c r="B31" s="10" t="s">
        <v>11</v>
      </c>
      <c r="C31" s="12">
        <f t="shared" si="8"/>
        <v>4.8901141105682977E-3</v>
      </c>
      <c r="D31" s="12">
        <f t="shared" si="9"/>
        <v>4.7900089901966644E-3</v>
      </c>
      <c r="E31" s="12">
        <f t="shared" si="9"/>
        <v>7.2621189094869022E-3</v>
      </c>
      <c r="F31" s="12">
        <f t="shared" si="9"/>
        <v>4.8313010000824372E-3</v>
      </c>
      <c r="G31" s="12">
        <f t="shared" si="9"/>
        <v>4.7769221144654903E-3</v>
      </c>
      <c r="H31" s="12">
        <f t="shared" si="9"/>
        <v>5.6197567533075943E-3</v>
      </c>
      <c r="I31" s="12">
        <f t="shared" si="9"/>
        <v>4.3928785306672127E-3</v>
      </c>
      <c r="J31" s="12">
        <f t="shared" si="9"/>
        <v>6.6227114255871617E-3</v>
      </c>
      <c r="K31" s="12">
        <f t="shared" si="9"/>
        <v>7.0913338288515534E-3</v>
      </c>
      <c r="L31" s="12">
        <f t="shared" si="9"/>
        <v>7.0921020388360926E-3</v>
      </c>
      <c r="M31" s="12">
        <f t="shared" si="9"/>
        <v>5.8911222418376701E-3</v>
      </c>
      <c r="N31" s="12">
        <f t="shared" si="9"/>
        <v>5.7312131428106875E-3</v>
      </c>
      <c r="O31" s="12">
        <f t="shared" si="9"/>
        <v>5.9573497754028103E-3</v>
      </c>
      <c r="P31" s="12">
        <f t="shared" si="9"/>
        <v>5.7972120089287271E-3</v>
      </c>
      <c r="Q31" s="12">
        <f t="shared" si="9"/>
        <v>6.6699586408178113E-3</v>
      </c>
      <c r="R31" s="12">
        <f t="shared" si="9"/>
        <v>7.2056364311848566E-3</v>
      </c>
      <c r="S31" s="12">
        <f t="shared" si="9"/>
        <v>7.3687219572444026E-3</v>
      </c>
      <c r="T31" s="12">
        <f t="shared" si="9"/>
        <v>1.1022820340908981E-2</v>
      </c>
      <c r="U31" s="12">
        <f t="shared" si="9"/>
        <v>1.0337005493640352E-2</v>
      </c>
      <c r="V31" s="12">
        <f t="shared" si="9"/>
        <v>8.338375182555929E-3</v>
      </c>
      <c r="W31" s="12">
        <f t="shared" si="9"/>
        <v>8.715638348477989E-3</v>
      </c>
      <c r="X31" s="12">
        <f t="shared" si="9"/>
        <v>8.7424210627527806E-3</v>
      </c>
      <c r="Y31" s="12">
        <f t="shared" si="9"/>
        <v>8.636677333953879E-3</v>
      </c>
      <c r="Z31" s="12">
        <f t="shared" si="9"/>
        <v>8.4964768974011735E-3</v>
      </c>
      <c r="AA31" s="12">
        <f t="shared" si="9"/>
        <v>9.2254758838803876E-3</v>
      </c>
      <c r="AB31" s="12">
        <f t="shared" si="9"/>
        <v>9.7015536203492927E-3</v>
      </c>
      <c r="AC31" s="12">
        <f t="shared" si="10"/>
        <v>9.3796459595598645E-3</v>
      </c>
    </row>
    <row r="32" spans="1:29" ht="15" customHeight="1" x14ac:dyDescent="0.2">
      <c r="A32" s="89" t="s">
        <v>0</v>
      </c>
      <c r="B32" s="89"/>
      <c r="C32" s="12">
        <f t="shared" si="8"/>
        <v>7.7907124941174144E-6</v>
      </c>
      <c r="D32" s="12">
        <f t="shared" si="9"/>
        <v>7.2317473144604404E-6</v>
      </c>
      <c r="E32" s="12">
        <f t="shared" si="9"/>
        <v>4.534301852183028E-6</v>
      </c>
      <c r="F32" s="12">
        <f t="shared" si="9"/>
        <v>1.1714743827362734E-5</v>
      </c>
      <c r="G32" s="12">
        <f t="shared" si="9"/>
        <v>4.0034866612454452E-6</v>
      </c>
      <c r="H32" s="12">
        <f t="shared" si="9"/>
        <v>1.6402982543932689E-5</v>
      </c>
      <c r="I32" s="12">
        <f t="shared" si="9"/>
        <v>5.1820088855694683E-6</v>
      </c>
      <c r="J32" s="12">
        <f t="shared" si="9"/>
        <v>5.2038831594311752E-6</v>
      </c>
      <c r="K32" s="12">
        <f t="shared" si="9"/>
        <v>5.8137443372879702E-6</v>
      </c>
      <c r="L32" s="12">
        <f t="shared" si="9"/>
        <v>2.4911902388819323E-6</v>
      </c>
      <c r="M32" s="12">
        <f t="shared" si="9"/>
        <v>7.4101262473554917E-6</v>
      </c>
      <c r="N32" s="12">
        <f t="shared" si="9"/>
        <v>9.8109365866480004E-6</v>
      </c>
      <c r="O32" s="12">
        <f t="shared" si="9"/>
        <v>8.424514417267109E-6</v>
      </c>
      <c r="P32" s="12">
        <f t="shared" si="9"/>
        <v>2.2805366127278583E-5</v>
      </c>
      <c r="Q32" s="12">
        <f t="shared" si="9"/>
        <v>1.1687362084535599E-5</v>
      </c>
      <c r="R32" s="12">
        <f t="shared" si="9"/>
        <v>2.2040086249438878E-5</v>
      </c>
      <c r="S32" s="12">
        <f t="shared" si="9"/>
        <v>1.9192173064218286E-5</v>
      </c>
      <c r="T32" s="12">
        <f t="shared" si="9"/>
        <v>3.2290368838502025E-6</v>
      </c>
      <c r="U32" s="12">
        <f t="shared" si="9"/>
        <v>3.0369451404311389E-6</v>
      </c>
      <c r="V32" s="12">
        <f t="shared" si="9"/>
        <v>3.0703287468307804E-6</v>
      </c>
      <c r="W32" s="12">
        <f t="shared" si="9"/>
        <v>7.4480091320472019E-6</v>
      </c>
      <c r="X32" s="12">
        <f t="shared" si="9"/>
        <v>2.5244256634296673E-5</v>
      </c>
      <c r="Y32" s="12">
        <f t="shared" si="9"/>
        <v>5.9302043631691604E-6</v>
      </c>
      <c r="Z32" s="12">
        <f t="shared" si="9"/>
        <v>4.6356361079690209E-6</v>
      </c>
      <c r="AA32" s="12">
        <f t="shared" si="9"/>
        <v>4.1795769468808039E-6</v>
      </c>
      <c r="AB32" s="12">
        <f t="shared" si="9"/>
        <v>4.7916044608449554E-9</v>
      </c>
      <c r="AC32" s="12">
        <f t="shared" si="10"/>
        <v>1.6876881768925151E-6</v>
      </c>
    </row>
    <row r="33" spans="1:29" ht="15" x14ac:dyDescent="0.2">
      <c r="A33" s="90" t="s">
        <v>12</v>
      </c>
      <c r="B33" s="90"/>
      <c r="C33" s="12">
        <f t="shared" si="8"/>
        <v>1</v>
      </c>
      <c r="D33" s="12">
        <f t="shared" si="9"/>
        <v>1</v>
      </c>
      <c r="E33" s="12">
        <f t="shared" si="9"/>
        <v>1</v>
      </c>
      <c r="F33" s="12">
        <f t="shared" si="9"/>
        <v>1</v>
      </c>
      <c r="G33" s="12">
        <f t="shared" si="9"/>
        <v>1</v>
      </c>
      <c r="H33" s="12">
        <f t="shared" si="9"/>
        <v>1</v>
      </c>
      <c r="I33" s="12">
        <f t="shared" si="9"/>
        <v>1</v>
      </c>
      <c r="J33" s="12">
        <f t="shared" si="9"/>
        <v>1</v>
      </c>
      <c r="K33" s="12">
        <f t="shared" si="9"/>
        <v>1</v>
      </c>
      <c r="L33" s="12">
        <f t="shared" si="9"/>
        <v>1</v>
      </c>
      <c r="M33" s="12">
        <f t="shared" si="9"/>
        <v>1</v>
      </c>
      <c r="N33" s="12">
        <f t="shared" si="9"/>
        <v>1</v>
      </c>
      <c r="O33" s="12">
        <f t="shared" si="9"/>
        <v>1</v>
      </c>
      <c r="P33" s="12">
        <f t="shared" si="9"/>
        <v>1</v>
      </c>
      <c r="Q33" s="12">
        <f t="shared" si="9"/>
        <v>1</v>
      </c>
      <c r="R33" s="12">
        <f t="shared" si="9"/>
        <v>1</v>
      </c>
      <c r="S33" s="12">
        <f t="shared" si="9"/>
        <v>1</v>
      </c>
      <c r="T33" s="12">
        <f t="shared" si="9"/>
        <v>1</v>
      </c>
      <c r="U33" s="12">
        <f t="shared" si="9"/>
        <v>1</v>
      </c>
      <c r="V33" s="12">
        <f t="shared" si="9"/>
        <v>1</v>
      </c>
      <c r="W33" s="12">
        <f t="shared" si="9"/>
        <v>1</v>
      </c>
      <c r="X33" s="12">
        <f t="shared" ref="X33:AC33" si="12">X15/X$15</f>
        <v>1</v>
      </c>
      <c r="Y33" s="12">
        <f t="shared" si="12"/>
        <v>1</v>
      </c>
      <c r="Z33" s="12">
        <f t="shared" si="12"/>
        <v>1</v>
      </c>
      <c r="AA33" s="12">
        <f t="shared" si="12"/>
        <v>1</v>
      </c>
      <c r="AB33" s="12">
        <f t="shared" si="12"/>
        <v>1</v>
      </c>
      <c r="AC33" s="12">
        <f t="shared" si="12"/>
        <v>1</v>
      </c>
    </row>
  </sheetData>
  <mergeCells count="17">
    <mergeCell ref="A32:B32"/>
    <mergeCell ref="A33:B33"/>
    <mergeCell ref="A29:A31"/>
    <mergeCell ref="AJ3:AJ4"/>
    <mergeCell ref="A15:B15"/>
    <mergeCell ref="A21:A22"/>
    <mergeCell ref="B21:B22"/>
    <mergeCell ref="A23:A28"/>
    <mergeCell ref="A3:A4"/>
    <mergeCell ref="A14:B14"/>
    <mergeCell ref="B3:B4"/>
    <mergeCell ref="A5:A10"/>
    <mergeCell ref="AJ5:AJ15"/>
    <mergeCell ref="AD3:AI3"/>
    <mergeCell ref="C3:AC3"/>
    <mergeCell ref="C21:AC21"/>
    <mergeCell ref="A11:A13"/>
  </mergeCells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opLeftCell="C1" zoomScale="90" zoomScaleNormal="90" workbookViewId="0">
      <selection activeCell="AF12" sqref="AF12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</cols>
  <sheetData>
    <row r="1" spans="1:37" ht="15.75" x14ac:dyDescent="0.25">
      <c r="A1" s="1" t="s">
        <v>35</v>
      </c>
    </row>
    <row r="3" spans="1:37" ht="14.1" customHeight="1" x14ac:dyDescent="0.2">
      <c r="A3" s="91" t="s">
        <v>1</v>
      </c>
      <c r="B3" s="91" t="s">
        <v>2</v>
      </c>
      <c r="C3" s="91" t="s">
        <v>32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8" t="s">
        <v>5</v>
      </c>
      <c r="AE3" s="98"/>
      <c r="AF3" s="98"/>
      <c r="AG3" s="98"/>
      <c r="AH3" s="98"/>
      <c r="AI3" s="98"/>
      <c r="AJ3" s="111" t="s">
        <v>30</v>
      </c>
      <c r="AK3" s="13"/>
    </row>
    <row r="4" spans="1:37" ht="24" x14ac:dyDescent="0.2">
      <c r="A4" s="91"/>
      <c r="B4" s="91"/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67" t="s">
        <v>50</v>
      </c>
      <c r="AE4" s="67" t="s">
        <v>51</v>
      </c>
      <c r="AF4" s="67" t="s">
        <v>23</v>
      </c>
      <c r="AG4" s="67" t="s">
        <v>24</v>
      </c>
      <c r="AH4" s="67" t="s">
        <v>25</v>
      </c>
      <c r="AI4" s="67" t="s">
        <v>52</v>
      </c>
      <c r="AJ4" s="112"/>
      <c r="AK4" s="13"/>
    </row>
    <row r="5" spans="1:37" x14ac:dyDescent="0.2">
      <c r="A5" s="108" t="s">
        <v>3</v>
      </c>
      <c r="B5" s="9" t="s">
        <v>9</v>
      </c>
      <c r="C5" s="25">
        <v>1.130548E-2</v>
      </c>
      <c r="D5" s="25">
        <v>1.507344E-2</v>
      </c>
      <c r="E5" s="25">
        <v>1.1290180000000002E-2</v>
      </c>
      <c r="F5" s="25">
        <v>1.1096720000000003E-2</v>
      </c>
      <c r="G5" s="25">
        <v>8.5847600000000003E-3</v>
      </c>
      <c r="H5" s="25">
        <v>7.7159200000000011E-3</v>
      </c>
      <c r="I5" s="25">
        <v>8.3514999999999978E-3</v>
      </c>
      <c r="J5" s="25">
        <v>8.6425600000000005E-3</v>
      </c>
      <c r="K5" s="25">
        <v>9.4157399999999988E-3</v>
      </c>
      <c r="L5" s="25">
        <v>6.7089199999999993E-3</v>
      </c>
      <c r="M5" s="25">
        <v>1.0421860000000002E-2</v>
      </c>
      <c r="N5" s="25">
        <v>1.6791379999999998E-2</v>
      </c>
      <c r="O5" s="25">
        <v>2.2578220000000003E-2</v>
      </c>
      <c r="P5" s="25">
        <v>2.6514720000000002E-2</v>
      </c>
      <c r="Q5" s="25">
        <v>3.2988659999999996E-2</v>
      </c>
      <c r="R5" s="25">
        <v>3.2270279999999998E-2</v>
      </c>
      <c r="S5" s="25">
        <v>3.7909026520000007E-2</v>
      </c>
      <c r="T5" s="25">
        <v>4.1085542936000009E-2</v>
      </c>
      <c r="U5" s="25">
        <v>4.558883754516161E-2</v>
      </c>
      <c r="V5" s="25">
        <v>5.5324064353648013E-2</v>
      </c>
      <c r="W5" s="25">
        <v>5.5494475200000011E-2</v>
      </c>
      <c r="X5" s="25">
        <v>5.2485776600000006E-2</v>
      </c>
      <c r="Y5" s="25">
        <v>6.5460820000000017E-2</v>
      </c>
      <c r="Z5" s="25">
        <v>8.1377488036000006E-2</v>
      </c>
      <c r="AA5" s="25">
        <v>0.10050574020000001</v>
      </c>
      <c r="AB5" s="25">
        <v>0.13048466928000002</v>
      </c>
      <c r="AC5" s="25">
        <v>0.13389406400000003</v>
      </c>
      <c r="AD5" s="34">
        <f>(AC5-AB5)/AB5</f>
        <v>2.6128699553845499E-2</v>
      </c>
      <c r="AE5" s="34">
        <f>(AC5-AA5)/AA5</f>
        <v>0.33220315310906012</v>
      </c>
      <c r="AF5" s="12">
        <f t="shared" ref="AF5:AI10" si="0">(Z5-$C5)/$C5</f>
        <v>6.1980568747191631</v>
      </c>
      <c r="AG5" s="12">
        <f t="shared" si="0"/>
        <v>7.8900020344116326</v>
      </c>
      <c r="AH5" s="12">
        <f t="shared" si="0"/>
        <v>10.541718642640562</v>
      </c>
      <c r="AI5" s="12">
        <f>(AC5-$C5)/$C5</f>
        <v>10.843288741389134</v>
      </c>
      <c r="AJ5" s="99" t="s">
        <v>26</v>
      </c>
      <c r="AK5" s="13"/>
    </row>
    <row r="6" spans="1:37" ht="26.65" customHeight="1" x14ac:dyDescent="0.2">
      <c r="A6" s="109"/>
      <c r="B6" s="9" t="s">
        <v>16</v>
      </c>
      <c r="C6" s="25">
        <v>2.3513765302416525E-2</v>
      </c>
      <c r="D6" s="25">
        <v>2.2412051237159749E-2</v>
      </c>
      <c r="E6" s="25">
        <v>1.1874960579153902E-2</v>
      </c>
      <c r="F6" s="25">
        <v>1.0072660241993884E-2</v>
      </c>
      <c r="G6" s="25">
        <v>1.1351238296374532E-2</v>
      </c>
      <c r="H6" s="25">
        <v>9.2699582528700149E-3</v>
      </c>
      <c r="I6" s="25">
        <v>9.6103282719032391E-3</v>
      </c>
      <c r="J6" s="25">
        <v>1.0131158315407758E-2</v>
      </c>
      <c r="K6" s="25">
        <v>1.196770031540776E-2</v>
      </c>
      <c r="L6" s="25">
        <v>1.0332062250150983E-2</v>
      </c>
      <c r="M6" s="25">
        <v>9.9852802066464647E-3</v>
      </c>
      <c r="N6" s="25">
        <v>1.2771058203927432E-2</v>
      </c>
      <c r="O6" s="25">
        <v>2.1084229396851943E-2</v>
      </c>
      <c r="P6" s="25">
        <v>2.3913654400000005E-2</v>
      </c>
      <c r="Q6" s="25">
        <v>2.5131773789909356E-2</v>
      </c>
      <c r="R6" s="25">
        <v>2.5162198914800003E-2</v>
      </c>
      <c r="S6" s="25">
        <v>2.4291950499999999E-2</v>
      </c>
      <c r="T6" s="25">
        <v>2.3980969583599999E-2</v>
      </c>
      <c r="U6" s="25">
        <v>2.1733704472400004E-2</v>
      </c>
      <c r="V6" s="25">
        <v>1.6591045514234001E-2</v>
      </c>
      <c r="W6" s="25">
        <v>1.8373045242723998E-2</v>
      </c>
      <c r="X6" s="25">
        <v>1.9486043229788003E-2</v>
      </c>
      <c r="Y6" s="25">
        <v>2.1914175043280002E-2</v>
      </c>
      <c r="Z6" s="25">
        <v>2.2179664811799997E-2</v>
      </c>
      <c r="AA6" s="25">
        <v>2.1195252230400002E-2</v>
      </c>
      <c r="AB6" s="25">
        <v>2.2909224336264002E-2</v>
      </c>
      <c r="AC6" s="25">
        <v>2.3741407172000004E-2</v>
      </c>
      <c r="AD6" s="34">
        <f t="shared" ref="AD6:AD12" si="1">(AC6-AB6)/AB6</f>
        <v>3.6325229676969197E-2</v>
      </c>
      <c r="AE6" s="34">
        <f t="shared" ref="AE6:AE12" si="2">(AC6-AA6)/AA6</f>
        <v>0.12012855114543497</v>
      </c>
      <c r="AF6" s="12">
        <f t="shared" si="0"/>
        <v>-5.6736999517445277E-2</v>
      </c>
      <c r="AG6" s="12">
        <f t="shared" si="0"/>
        <v>-9.860237363933573E-2</v>
      </c>
      <c r="AH6" s="12">
        <f t="shared" si="0"/>
        <v>-2.5710087617927962E-2</v>
      </c>
      <c r="AI6" s="12">
        <f t="shared" si="0"/>
        <v>9.6812172213049975E-3</v>
      </c>
      <c r="AJ6" s="100"/>
      <c r="AK6" s="13"/>
    </row>
    <row r="7" spans="1:37" ht="22.5" x14ac:dyDescent="0.2">
      <c r="A7" s="109"/>
      <c r="B7" s="9" t="s">
        <v>17</v>
      </c>
      <c r="C7" s="25">
        <v>5.4492780000000005E-2</v>
      </c>
      <c r="D7" s="25">
        <v>5.5006140000000009E-2</v>
      </c>
      <c r="E7" s="25">
        <v>4.9086540000000005E-2</v>
      </c>
      <c r="F7" s="25">
        <v>7.7948280000000009E-2</v>
      </c>
      <c r="G7" s="25">
        <v>7.7652140000000008E-2</v>
      </c>
      <c r="H7" s="25">
        <v>8.3953920000000001E-2</v>
      </c>
      <c r="I7" s="25">
        <v>9.0884039999999999E-2</v>
      </c>
      <c r="J7" s="25">
        <v>9.2860760000000001E-2</v>
      </c>
      <c r="K7" s="25">
        <v>9.9517440000000013E-2</v>
      </c>
      <c r="L7" s="25">
        <v>0.10434856000000002</v>
      </c>
      <c r="M7" s="25">
        <v>0.11081168000000001</v>
      </c>
      <c r="N7" s="25">
        <v>0.11326664000000002</v>
      </c>
      <c r="O7" s="25">
        <v>0.11128284000000002</v>
      </c>
      <c r="P7" s="25">
        <v>0.11243478000000003</v>
      </c>
      <c r="Q7" s="25">
        <v>0.11423158000000001</v>
      </c>
      <c r="R7" s="25">
        <v>0.11724492</v>
      </c>
      <c r="S7" s="25">
        <v>0.12139532</v>
      </c>
      <c r="T7" s="25">
        <v>0.11690836000000002</v>
      </c>
      <c r="U7" s="25">
        <v>0.12131102000000002</v>
      </c>
      <c r="V7" s="25">
        <v>0.12353492000000001</v>
      </c>
      <c r="W7" s="25">
        <v>0.12178284</v>
      </c>
      <c r="X7" s="25">
        <v>0.11855434000000002</v>
      </c>
      <c r="Y7" s="25">
        <v>0.11902078000000002</v>
      </c>
      <c r="Z7" s="25">
        <v>0.11472402000000002</v>
      </c>
      <c r="AA7" s="25">
        <v>0.10789114000000001</v>
      </c>
      <c r="AB7" s="25">
        <v>0.10392338000000001</v>
      </c>
      <c r="AC7" s="25">
        <v>0.10260882000000002</v>
      </c>
      <c r="AD7" s="34">
        <f t="shared" si="1"/>
        <v>-1.2649319142622115E-2</v>
      </c>
      <c r="AE7" s="34">
        <f t="shared" si="2"/>
        <v>-4.8959719954761741E-2</v>
      </c>
      <c r="AF7" s="12">
        <f t="shared" si="0"/>
        <v>1.1053067947717112</v>
      </c>
      <c r="AG7" s="12">
        <f t="shared" si="0"/>
        <v>0.97991623844479947</v>
      </c>
      <c r="AH7" s="12">
        <f t="shared" si="0"/>
        <v>0.90710365666791093</v>
      </c>
      <c r="AI7" s="12">
        <f t="shared" si="0"/>
        <v>0.88298009387665688</v>
      </c>
      <c r="AJ7" s="100"/>
      <c r="AK7" s="13"/>
    </row>
    <row r="8" spans="1:37" ht="24.75" customHeight="1" x14ac:dyDescent="0.2">
      <c r="A8" s="109"/>
      <c r="B8" s="9" t="s">
        <v>18</v>
      </c>
      <c r="C8" s="25">
        <v>2.0928100000000002E-2</v>
      </c>
      <c r="D8" s="25">
        <v>2.1140199999999998E-2</v>
      </c>
      <c r="E8" s="25">
        <v>1.2602740000000001E-2</v>
      </c>
      <c r="F8" s="25">
        <v>1.115532E-2</v>
      </c>
      <c r="G8" s="25">
        <v>1.4003679999999999E-2</v>
      </c>
      <c r="H8" s="25">
        <v>1.109576E-2</v>
      </c>
      <c r="I8" s="25">
        <v>1.221478E-2</v>
      </c>
      <c r="J8" s="25">
        <v>1.0252220000000001E-2</v>
      </c>
      <c r="K8" s="25">
        <v>1.1408120000000002E-2</v>
      </c>
      <c r="L8" s="25">
        <v>1.3001440000000003E-2</v>
      </c>
      <c r="M8" s="25">
        <v>1.1163520000000001E-2</v>
      </c>
      <c r="N8" s="25">
        <v>1.122314E-2</v>
      </c>
      <c r="O8" s="25">
        <v>1.1440860000000001E-2</v>
      </c>
      <c r="P8" s="25">
        <v>1.087714E-2</v>
      </c>
      <c r="Q8" s="25">
        <v>9.3348200000000006E-3</v>
      </c>
      <c r="R8" s="25">
        <v>9.1706400000000007E-3</v>
      </c>
      <c r="S8" s="25">
        <v>9.5724600000000014E-3</v>
      </c>
      <c r="T8" s="25">
        <v>9.3870000000000012E-3</v>
      </c>
      <c r="U8" s="25">
        <v>9.4108799999999999E-3</v>
      </c>
      <c r="V8" s="25">
        <v>9.71524E-3</v>
      </c>
      <c r="W8" s="25">
        <v>9.8800800000000012E-3</v>
      </c>
      <c r="X8" s="25">
        <v>1.094554E-2</v>
      </c>
      <c r="Y8" s="25">
        <v>1.0658240000000001E-2</v>
      </c>
      <c r="Z8" s="25">
        <v>1.1240800000000002E-2</v>
      </c>
      <c r="AA8" s="25">
        <v>1.0911800000000003E-2</v>
      </c>
      <c r="AB8" s="25">
        <v>1.0318480000000001E-2</v>
      </c>
      <c r="AC8" s="25">
        <v>1.0733580000000001E-2</v>
      </c>
      <c r="AD8" s="34">
        <f t="shared" si="1"/>
        <v>4.022879338817343E-2</v>
      </c>
      <c r="AE8" s="34">
        <f t="shared" si="2"/>
        <v>-1.6332777360288996E-2</v>
      </c>
      <c r="AF8" s="12">
        <f t="shared" si="0"/>
        <v>-0.4628848294876266</v>
      </c>
      <c r="AG8" s="12">
        <f t="shared" si="0"/>
        <v>-0.47860532011983881</v>
      </c>
      <c r="AH8" s="12">
        <f t="shared" si="0"/>
        <v>-0.50695571982167509</v>
      </c>
      <c r="AI8" s="12">
        <f t="shared" si="0"/>
        <v>-0.48712114334316059</v>
      </c>
      <c r="AJ8" s="100"/>
      <c r="AK8" s="13"/>
    </row>
    <row r="9" spans="1:37" x14ac:dyDescent="0.2">
      <c r="A9" s="110"/>
      <c r="B9" s="73" t="s">
        <v>11</v>
      </c>
      <c r="C9" s="26">
        <f>C5+C6+C7+C8</f>
        <v>0.11024012530241653</v>
      </c>
      <c r="D9" s="26">
        <f>D5+D6+D7+D8</f>
        <v>0.11363183123715975</v>
      </c>
      <c r="E9" s="26">
        <f>E5+E6+E7+E8</f>
        <v>8.4854420579153905E-2</v>
      </c>
      <c r="F9" s="26">
        <f>F5+F6+F7+F8</f>
        <v>0.11027298024199389</v>
      </c>
      <c r="G9" s="26">
        <f t="shared" ref="G9:AC9" si="3">G5+G6+G7+G8</f>
        <v>0.11159181829637455</v>
      </c>
      <c r="H9" s="26">
        <f t="shared" si="3"/>
        <v>0.11203555825287001</v>
      </c>
      <c r="I9" s="26">
        <f t="shared" si="3"/>
        <v>0.12106064827190323</v>
      </c>
      <c r="J9" s="26">
        <f t="shared" si="3"/>
        <v>0.12188669831540777</v>
      </c>
      <c r="K9" s="26">
        <f t="shared" si="3"/>
        <v>0.13230900031540777</v>
      </c>
      <c r="L9" s="26">
        <f t="shared" si="3"/>
        <v>0.134390982250151</v>
      </c>
      <c r="M9" s="26">
        <f t="shared" si="3"/>
        <v>0.1423823402066465</v>
      </c>
      <c r="N9" s="26">
        <f t="shared" si="3"/>
        <v>0.15405221820392745</v>
      </c>
      <c r="O9" s="26">
        <f t="shared" si="3"/>
        <v>0.16638614939685198</v>
      </c>
      <c r="P9" s="26">
        <f t="shared" si="3"/>
        <v>0.17374029440000005</v>
      </c>
      <c r="Q9" s="26">
        <f t="shared" si="3"/>
        <v>0.18168683378990935</v>
      </c>
      <c r="R9" s="26">
        <f t="shared" si="3"/>
        <v>0.1838480389148</v>
      </c>
      <c r="S9" s="26">
        <f t="shared" si="3"/>
        <v>0.19316875702000003</v>
      </c>
      <c r="T9" s="26">
        <f t="shared" si="3"/>
        <v>0.19136187251960005</v>
      </c>
      <c r="U9" s="26">
        <f t="shared" si="3"/>
        <v>0.19804444201756166</v>
      </c>
      <c r="V9" s="26">
        <f t="shared" si="3"/>
        <v>0.20516526986788203</v>
      </c>
      <c r="W9" s="26">
        <f t="shared" si="3"/>
        <v>0.20553044044272403</v>
      </c>
      <c r="X9" s="26">
        <f t="shared" si="3"/>
        <v>0.20147169982978805</v>
      </c>
      <c r="Y9" s="26">
        <f t="shared" si="3"/>
        <v>0.21705401504328006</v>
      </c>
      <c r="Z9" s="26">
        <f t="shared" si="3"/>
        <v>0.22952197284780002</v>
      </c>
      <c r="AA9" s="26">
        <f t="shared" si="3"/>
        <v>0.24050393243040002</v>
      </c>
      <c r="AB9" s="26">
        <f t="shared" si="3"/>
        <v>0.26763575361626402</v>
      </c>
      <c r="AC9" s="26">
        <f t="shared" si="3"/>
        <v>0.27097787117200012</v>
      </c>
      <c r="AD9" s="35">
        <f t="shared" si="1"/>
        <v>1.2487560090824142E-2</v>
      </c>
      <c r="AE9" s="35">
        <f t="shared" si="2"/>
        <v>0.12670869217666125</v>
      </c>
      <c r="AF9" s="24">
        <f t="shared" si="0"/>
        <v>1.0820184322011901</v>
      </c>
      <c r="AG9" s="24">
        <f t="shared" si="0"/>
        <v>1.1816369654029051</v>
      </c>
      <c r="AH9" s="24">
        <f t="shared" si="0"/>
        <v>1.4277526252992863</v>
      </c>
      <c r="AI9" s="24">
        <f t="shared" si="0"/>
        <v>1.4580693320933673</v>
      </c>
      <c r="AJ9" s="100"/>
      <c r="AK9" s="13"/>
    </row>
    <row r="10" spans="1:37" s="6" customFormat="1" ht="22.15" customHeight="1" x14ac:dyDescent="0.2">
      <c r="A10" s="115" t="s">
        <v>33</v>
      </c>
      <c r="B10" s="116"/>
      <c r="C10" s="26">
        <v>10.8858775536468</v>
      </c>
      <c r="D10" s="26">
        <v>13.624468447319789</v>
      </c>
      <c r="E10" s="26">
        <v>9.3244511264597687</v>
      </c>
      <c r="F10" s="26">
        <v>7.3208388251596475</v>
      </c>
      <c r="G10" s="26">
        <v>4.1883287022647382</v>
      </c>
      <c r="H10" s="26">
        <v>4.5821339693616272</v>
      </c>
      <c r="I10" s="26">
        <v>4.8517983113864203</v>
      </c>
      <c r="J10" s="26">
        <v>4.9363403252440659</v>
      </c>
      <c r="K10" s="26">
        <v>4.2006329529141553</v>
      </c>
      <c r="L10" s="26">
        <v>2.3020390352584492</v>
      </c>
      <c r="M10" s="26">
        <v>1.7155798702718488</v>
      </c>
      <c r="N10" s="26">
        <v>1.0807590157132183</v>
      </c>
      <c r="O10" s="26">
        <v>0.93011439366014725</v>
      </c>
      <c r="P10" s="26">
        <v>0.9758951180155907</v>
      </c>
      <c r="Q10" s="26">
        <v>1.4122962136153314</v>
      </c>
      <c r="R10" s="26">
        <v>1.6056665929466398</v>
      </c>
      <c r="S10" s="26">
        <v>1.4360741803945862</v>
      </c>
      <c r="T10" s="26">
        <v>1.0992493495236524</v>
      </c>
      <c r="U10" s="26">
        <v>1.0712591601823687</v>
      </c>
      <c r="V10" s="26">
        <v>0.93198570139297565</v>
      </c>
      <c r="W10" s="26">
        <v>1.0008406539024384</v>
      </c>
      <c r="X10" s="26">
        <v>0.63607686090663529</v>
      </c>
      <c r="Y10" s="26">
        <v>0.51733197606229286</v>
      </c>
      <c r="Z10" s="26">
        <v>0.43062866706341518</v>
      </c>
      <c r="AA10" s="26">
        <v>5.5378344999999995E-2</v>
      </c>
      <c r="AB10" s="26">
        <v>5.5366614999999994E-2</v>
      </c>
      <c r="AC10" s="26">
        <v>5.5299824999999997E-2</v>
      </c>
      <c r="AD10" s="35">
        <f t="shared" si="1"/>
        <v>-1.2063226187838489E-3</v>
      </c>
      <c r="AE10" s="35">
        <f t="shared" si="2"/>
        <v>-1.417882748211392E-3</v>
      </c>
      <c r="AF10" s="24">
        <f t="shared" si="0"/>
        <v>-0.96044152940897698</v>
      </c>
      <c r="AG10" s="24">
        <f t="shared" si="0"/>
        <v>-0.99491282675860637</v>
      </c>
      <c r="AH10" s="24">
        <f t="shared" si="0"/>
        <v>-0.99491390430150006</v>
      </c>
      <c r="AI10" s="24">
        <f t="shared" si="0"/>
        <v>-0.99492003977378241</v>
      </c>
      <c r="AJ10" s="100"/>
      <c r="AK10" s="76"/>
    </row>
    <row r="11" spans="1:37" x14ac:dyDescent="0.2">
      <c r="A11" s="117" t="s">
        <v>0</v>
      </c>
      <c r="B11" s="117"/>
      <c r="C11" s="25">
        <v>5.3459903000005006E-2</v>
      </c>
      <c r="D11" s="25">
        <v>5.3459903000005006E-2</v>
      </c>
      <c r="E11" s="25">
        <v>1.6652180000009602E-2</v>
      </c>
      <c r="F11" s="25">
        <v>4.4097840000369801E-2</v>
      </c>
      <c r="G11" s="25">
        <v>1.4205146900172798E-2</v>
      </c>
      <c r="H11" s="25">
        <v>5.0862160000017108E-2</v>
      </c>
      <c r="I11" s="25">
        <v>1.8260920000008677E-2</v>
      </c>
      <c r="J11" s="25">
        <v>2.0139124000008102E-2</v>
      </c>
      <c r="K11" s="25">
        <v>3.2964680000058158E-2</v>
      </c>
      <c r="L11" s="25">
        <v>1.4039600000020278E-2</v>
      </c>
      <c r="M11" s="25">
        <v>2.271832E-2</v>
      </c>
      <c r="N11" s="25">
        <v>3.9729680000000003E-2</v>
      </c>
      <c r="O11" s="25">
        <v>2.9186240000000002E-2</v>
      </c>
      <c r="P11" s="25">
        <v>7.3758440000000008E-2</v>
      </c>
      <c r="Q11" s="25">
        <v>4.120008E-2</v>
      </c>
      <c r="R11" s="25">
        <v>9.2767619999999995E-2</v>
      </c>
      <c r="S11" s="25">
        <v>8.08146E-2</v>
      </c>
      <c r="T11" s="25">
        <v>5.5463800000000001E-2</v>
      </c>
      <c r="U11" s="25">
        <v>7.4434520000000004E-2</v>
      </c>
      <c r="V11" s="25">
        <v>7.6422260000000006E-2</v>
      </c>
      <c r="W11" s="25">
        <v>8.7218179999999992E-2</v>
      </c>
      <c r="X11" s="25">
        <v>0.12156146000000007</v>
      </c>
      <c r="Y11" s="25">
        <v>2.4064417500000004E-2</v>
      </c>
      <c r="Z11" s="25">
        <v>1.7798095E-2</v>
      </c>
      <c r="AA11" s="25">
        <v>9.3586620000000002E-3</v>
      </c>
      <c r="AB11" s="25">
        <v>5.7672994999999998E-2</v>
      </c>
      <c r="AC11" s="25">
        <v>6.4565369000000025E-2</v>
      </c>
      <c r="AD11" s="34">
        <f t="shared" si="1"/>
        <v>0.11950782164165442</v>
      </c>
      <c r="AE11" s="34">
        <f t="shared" si="2"/>
        <v>5.8989957111390519</v>
      </c>
      <c r="AF11" s="12">
        <f t="shared" ref="AF11:AI12" si="4">(Z11-$C11)/$C11</f>
        <v>-0.66707580819968315</v>
      </c>
      <c r="AG11" s="12">
        <f t="shared" si="4"/>
        <v>-0.82494053533918454</v>
      </c>
      <c r="AH11" s="12">
        <f t="shared" si="4"/>
        <v>7.880844826812719E-2</v>
      </c>
      <c r="AI11" s="12">
        <f t="shared" si="4"/>
        <v>0.20773449588926451</v>
      </c>
      <c r="AJ11" s="100"/>
      <c r="AK11" s="13"/>
    </row>
    <row r="12" spans="1:37" ht="15.75" x14ac:dyDescent="0.25">
      <c r="A12" s="118" t="s">
        <v>12</v>
      </c>
      <c r="B12" s="118"/>
      <c r="C12" s="74">
        <f t="shared" ref="C12:H12" si="5">C9+C10+C11</f>
        <v>11.049577581949222</v>
      </c>
      <c r="D12" s="74">
        <f t="shared" si="5"/>
        <v>13.791560181556953</v>
      </c>
      <c r="E12" s="74">
        <f t="shared" si="5"/>
        <v>9.4259577270389325</v>
      </c>
      <c r="F12" s="74">
        <f t="shared" si="5"/>
        <v>7.4752096454020105</v>
      </c>
      <c r="G12" s="74">
        <f t="shared" si="5"/>
        <v>4.3141256674612851</v>
      </c>
      <c r="H12" s="74">
        <f t="shared" si="5"/>
        <v>4.7450316876145147</v>
      </c>
      <c r="I12" s="74">
        <f t="shared" ref="I12:AC12" si="6">I9+I10+I11</f>
        <v>4.9911198796583323</v>
      </c>
      <c r="J12" s="74">
        <f t="shared" si="6"/>
        <v>5.0783661475594819</v>
      </c>
      <c r="K12" s="74">
        <f t="shared" si="6"/>
        <v>4.3659066332296206</v>
      </c>
      <c r="L12" s="74">
        <f t="shared" si="6"/>
        <v>2.4504696175086207</v>
      </c>
      <c r="M12" s="74">
        <f t="shared" si="6"/>
        <v>1.8806805304784953</v>
      </c>
      <c r="N12" s="74">
        <f t="shared" si="6"/>
        <v>1.2745409139171457</v>
      </c>
      <c r="O12" s="74">
        <f t="shared" si="6"/>
        <v>1.1256867830569992</v>
      </c>
      <c r="P12" s="74">
        <f t="shared" si="6"/>
        <v>1.2233938524155907</v>
      </c>
      <c r="Q12" s="74">
        <f t="shared" si="6"/>
        <v>1.6351831274052409</v>
      </c>
      <c r="R12" s="74">
        <f t="shared" si="6"/>
        <v>1.8822822518614399</v>
      </c>
      <c r="S12" s="74">
        <f t="shared" si="6"/>
        <v>1.7100575374145863</v>
      </c>
      <c r="T12" s="74">
        <f t="shared" si="6"/>
        <v>1.3460750220432525</v>
      </c>
      <c r="U12" s="74">
        <f t="shared" si="6"/>
        <v>1.3437381221999303</v>
      </c>
      <c r="V12" s="74">
        <f t="shared" si="6"/>
        <v>1.2135732312608576</v>
      </c>
      <c r="W12" s="74">
        <f t="shared" si="6"/>
        <v>1.2935892743451625</v>
      </c>
      <c r="X12" s="74">
        <f t="shared" si="6"/>
        <v>0.95911002073642337</v>
      </c>
      <c r="Y12" s="74">
        <f t="shared" si="6"/>
        <v>0.75845040860557289</v>
      </c>
      <c r="Z12" s="74">
        <f t="shared" si="6"/>
        <v>0.6779487349112151</v>
      </c>
      <c r="AA12" s="74">
        <f t="shared" si="6"/>
        <v>0.30524093943040004</v>
      </c>
      <c r="AB12" s="74">
        <f t="shared" si="6"/>
        <v>0.38067536361626403</v>
      </c>
      <c r="AC12" s="74">
        <f t="shared" si="6"/>
        <v>0.39084306517200013</v>
      </c>
      <c r="AD12" s="23">
        <f t="shared" si="1"/>
        <v>2.6709639045582018E-2</v>
      </c>
      <c r="AE12" s="23">
        <f t="shared" si="2"/>
        <v>0.28044116854488577</v>
      </c>
      <c r="AF12" s="72">
        <f t="shared" si="4"/>
        <v>-0.93864482783317216</v>
      </c>
      <c r="AG12" s="72">
        <f t="shared" si="4"/>
        <v>-0.97237532953938022</v>
      </c>
      <c r="AH12" s="72">
        <f t="shared" si="4"/>
        <v>-0.96554842383855999</v>
      </c>
      <c r="AI12" s="72">
        <f t="shared" si="4"/>
        <v>-0.96462823467473657</v>
      </c>
      <c r="AJ12" s="101"/>
      <c r="AK12" s="13"/>
    </row>
    <row r="13" spans="1:37" x14ac:dyDescent="0.2">
      <c r="A13" s="7" t="s">
        <v>34</v>
      </c>
      <c r="B13" s="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16"/>
      <c r="AE13" s="16"/>
      <c r="AF13" s="16"/>
      <c r="AG13" s="16"/>
      <c r="AH13" s="16"/>
      <c r="AI13" s="16"/>
      <c r="AJ13" s="13"/>
      <c r="AK13" s="13"/>
    </row>
    <row r="15" spans="1:37" ht="15.75" x14ac:dyDescent="0.25">
      <c r="A15" s="1" t="s">
        <v>36</v>
      </c>
    </row>
    <row r="17" spans="1:29" ht="15" x14ac:dyDescent="0.2">
      <c r="A17" s="91" t="s">
        <v>1</v>
      </c>
      <c r="B17" s="91" t="s">
        <v>2</v>
      </c>
      <c r="C17" s="91" t="s">
        <v>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x14ac:dyDescent="0.2">
      <c r="A18" s="91"/>
      <c r="B18" s="91"/>
      <c r="C18" s="15">
        <v>1990</v>
      </c>
      <c r="D18" s="15">
        <v>1991</v>
      </c>
      <c r="E18" s="15">
        <v>1992</v>
      </c>
      <c r="F18" s="15">
        <v>1993</v>
      </c>
      <c r="G18" s="15">
        <v>1994</v>
      </c>
      <c r="H18" s="15">
        <v>1995</v>
      </c>
      <c r="I18" s="15">
        <v>1996</v>
      </c>
      <c r="J18" s="15">
        <v>1997</v>
      </c>
      <c r="K18" s="15">
        <v>1998</v>
      </c>
      <c r="L18" s="15">
        <v>1999</v>
      </c>
      <c r="M18" s="15">
        <v>2000</v>
      </c>
      <c r="N18" s="15">
        <v>2001</v>
      </c>
      <c r="O18" s="15">
        <v>2002</v>
      </c>
      <c r="P18" s="15">
        <v>2003</v>
      </c>
      <c r="Q18" s="15">
        <v>2004</v>
      </c>
      <c r="R18" s="49">
        <v>2005</v>
      </c>
      <c r="S18" s="49">
        <v>2006</v>
      </c>
      <c r="T18" s="49">
        <v>2007</v>
      </c>
      <c r="U18" s="49">
        <v>2008</v>
      </c>
      <c r="V18" s="49">
        <v>2009</v>
      </c>
      <c r="W18" s="49">
        <v>2010</v>
      </c>
      <c r="X18" s="49">
        <v>2011</v>
      </c>
      <c r="Y18" s="49">
        <v>2012</v>
      </c>
      <c r="Z18" s="49">
        <v>2013</v>
      </c>
      <c r="AA18" s="49">
        <v>2014</v>
      </c>
      <c r="AB18" s="49">
        <v>2015</v>
      </c>
      <c r="AC18" s="49">
        <v>2016</v>
      </c>
    </row>
    <row r="19" spans="1:29" x14ac:dyDescent="0.2">
      <c r="A19" s="79" t="s">
        <v>3</v>
      </c>
      <c r="B19" s="47" t="s">
        <v>9</v>
      </c>
      <c r="C19" s="12">
        <f t="shared" ref="C19:C26" si="7">C5/C$12</f>
        <v>1.0231594752064389E-3</v>
      </c>
      <c r="D19" s="12">
        <f t="shared" ref="D19:AA26" si="8">D5/D$12</f>
        <v>1.0929466863478772E-3</v>
      </c>
      <c r="E19" s="12">
        <f t="shared" si="8"/>
        <v>1.1977753695641383E-3</v>
      </c>
      <c r="F19" s="12">
        <f t="shared" si="8"/>
        <v>1.4844694030522044E-3</v>
      </c>
      <c r="G19" s="12">
        <f t="shared" si="8"/>
        <v>1.989918853024937E-3</v>
      </c>
      <c r="H19" s="12">
        <f t="shared" si="8"/>
        <v>1.6261050521833398E-3</v>
      </c>
      <c r="I19" s="12">
        <f t="shared" si="8"/>
        <v>1.6732717709380487E-3</v>
      </c>
      <c r="J19" s="12">
        <f t="shared" si="8"/>
        <v>1.7018386915944154E-3</v>
      </c>
      <c r="K19" s="12">
        <f t="shared" si="8"/>
        <v>2.1566517085673067E-3</v>
      </c>
      <c r="L19" s="12">
        <f t="shared" si="8"/>
        <v>2.7378099087883908E-3</v>
      </c>
      <c r="M19" s="12">
        <f t="shared" si="8"/>
        <v>5.5415366039592079E-3</v>
      </c>
      <c r="N19" s="12">
        <f t="shared" si="8"/>
        <v>1.3174453496666296E-2</v>
      </c>
      <c r="O19" s="12">
        <f t="shared" si="8"/>
        <v>2.0057284441667603E-2</v>
      </c>
      <c r="P19" s="12">
        <f t="shared" si="8"/>
        <v>2.1673085856731007E-2</v>
      </c>
      <c r="Q19" s="12">
        <f t="shared" si="8"/>
        <v>2.0174290846767372E-2</v>
      </c>
      <c r="R19" s="12">
        <f t="shared" si="8"/>
        <v>1.7144230079249298E-2</v>
      </c>
      <c r="S19" s="12">
        <f t="shared" si="8"/>
        <v>2.2168275447219259E-2</v>
      </c>
      <c r="T19" s="12">
        <f t="shared" si="8"/>
        <v>3.0522476283405722E-2</v>
      </c>
      <c r="U19" s="12">
        <f t="shared" si="8"/>
        <v>3.3926876667400671E-2</v>
      </c>
      <c r="V19" s="12">
        <f t="shared" si="8"/>
        <v>4.5587742814801838E-2</v>
      </c>
      <c r="W19" s="12">
        <f t="shared" si="8"/>
        <v>4.2899609868899298E-2</v>
      </c>
      <c r="X19" s="12">
        <f t="shared" si="8"/>
        <v>5.4723415943147384E-2</v>
      </c>
      <c r="Y19" s="12">
        <f t="shared" si="8"/>
        <v>8.6308635683051596E-2</v>
      </c>
      <c r="Z19" s="12">
        <f t="shared" si="8"/>
        <v>0.12003486966703654</v>
      </c>
      <c r="AA19" s="12">
        <f t="shared" si="8"/>
        <v>0.32926690760272992</v>
      </c>
      <c r="AB19" s="12">
        <f t="shared" ref="AB19:AC26" si="9">AB5/AB$12</f>
        <v>0.34277151019295743</v>
      </c>
      <c r="AC19" s="12">
        <f t="shared" si="9"/>
        <v>0.34257756099900777</v>
      </c>
    </row>
    <row r="20" spans="1:29" ht="22.5" x14ac:dyDescent="0.2">
      <c r="A20" s="80"/>
      <c r="B20" s="47" t="s">
        <v>16</v>
      </c>
      <c r="C20" s="12">
        <f t="shared" si="7"/>
        <v>2.128023911142903E-3</v>
      </c>
      <c r="D20" s="12">
        <f t="shared" ref="D20:R20" si="10">D6/D$12</f>
        <v>1.6250555370182645E-3</v>
      </c>
      <c r="E20" s="12">
        <f t="shared" si="10"/>
        <v>1.2598147501860586E-3</v>
      </c>
      <c r="F20" s="12">
        <f t="shared" si="10"/>
        <v>1.3474752842804296E-3</v>
      </c>
      <c r="G20" s="12">
        <f t="shared" si="10"/>
        <v>2.6311793330430142E-3</v>
      </c>
      <c r="H20" s="12">
        <f t="shared" si="10"/>
        <v>1.9536135611204594E-3</v>
      </c>
      <c r="I20" s="12">
        <f t="shared" si="10"/>
        <v>1.9254853627280767E-3</v>
      </c>
      <c r="J20" s="12">
        <f t="shared" si="10"/>
        <v>1.994964132366963E-3</v>
      </c>
      <c r="K20" s="12">
        <f t="shared" si="10"/>
        <v>2.7411718391592847E-3</v>
      </c>
      <c r="L20" s="12">
        <f t="shared" si="10"/>
        <v>4.2163600708730823E-3</v>
      </c>
      <c r="M20" s="12">
        <f t="shared" si="10"/>
        <v>5.3093973403903656E-3</v>
      </c>
      <c r="N20" s="12">
        <f t="shared" si="10"/>
        <v>1.0020124159590253E-2</v>
      </c>
      <c r="O20" s="12">
        <f t="shared" si="10"/>
        <v>1.87301030039582E-2</v>
      </c>
      <c r="P20" s="12">
        <f t="shared" si="10"/>
        <v>1.9546979374452881E-2</v>
      </c>
      <c r="Q20" s="12">
        <f t="shared" si="10"/>
        <v>1.5369394026092498E-2</v>
      </c>
      <c r="R20" s="12">
        <f t="shared" si="10"/>
        <v>1.3367920188333297E-2</v>
      </c>
      <c r="S20" s="12">
        <f t="shared" si="8"/>
        <v>1.4205341030060709E-2</v>
      </c>
      <c r="T20" s="12">
        <f t="shared" si="8"/>
        <v>1.7815477734070485E-2</v>
      </c>
      <c r="U20" s="12">
        <f t="shared" si="8"/>
        <v>1.6174062574646757E-2</v>
      </c>
      <c r="V20" s="12">
        <f t="shared" si="8"/>
        <v>1.3671235560293728E-2</v>
      </c>
      <c r="W20" s="12">
        <f t="shared" si="8"/>
        <v>1.4203152118762545E-2</v>
      </c>
      <c r="X20" s="12">
        <f t="shared" si="8"/>
        <v>2.03167966223794E-2</v>
      </c>
      <c r="Y20" s="12">
        <f t="shared" si="8"/>
        <v>2.8893352544393347E-2</v>
      </c>
      <c r="Z20" s="12">
        <f t="shared" si="8"/>
        <v>3.2715843646650762E-2</v>
      </c>
      <c r="AA20" s="12">
        <f t="shared" si="8"/>
        <v>6.9437776826240138E-2</v>
      </c>
      <c r="AB20" s="12">
        <f t="shared" si="9"/>
        <v>6.0180475349482856E-2</v>
      </c>
      <c r="AC20" s="12">
        <f t="shared" si="9"/>
        <v>6.0744092162802001E-2</v>
      </c>
    </row>
    <row r="21" spans="1:29" ht="22.5" x14ac:dyDescent="0.2">
      <c r="A21" s="80"/>
      <c r="B21" s="47" t="s">
        <v>17</v>
      </c>
      <c r="C21" s="12">
        <f t="shared" si="7"/>
        <v>4.9316618301337E-3</v>
      </c>
      <c r="D21" s="12">
        <f t="shared" si="8"/>
        <v>3.9883913984987791E-3</v>
      </c>
      <c r="E21" s="12">
        <f t="shared" si="8"/>
        <v>5.2075917823387096E-3</v>
      </c>
      <c r="F21" s="12">
        <f t="shared" si="8"/>
        <v>1.0427571091326632E-2</v>
      </c>
      <c r="G21" s="12">
        <f t="shared" si="8"/>
        <v>1.7999508124132979E-2</v>
      </c>
      <c r="H21" s="12">
        <f t="shared" si="8"/>
        <v>1.7693015669239174E-2</v>
      </c>
      <c r="I21" s="12">
        <f t="shared" si="8"/>
        <v>1.8209147884907441E-2</v>
      </c>
      <c r="J21" s="12">
        <f t="shared" si="8"/>
        <v>1.82855582488132E-2</v>
      </c>
      <c r="K21" s="12">
        <f t="shared" si="8"/>
        <v>2.2794220848095261E-2</v>
      </c>
      <c r="L21" s="12">
        <f t="shared" si="8"/>
        <v>4.258308662732601E-2</v>
      </c>
      <c r="M21" s="12">
        <f t="shared" si="8"/>
        <v>5.892105448223392E-2</v>
      </c>
      <c r="N21" s="12">
        <f t="shared" si="8"/>
        <v>8.8868579080673721E-2</v>
      </c>
      <c r="O21" s="12">
        <f t="shared" si="8"/>
        <v>9.8857729943130385E-2</v>
      </c>
      <c r="P21" s="12">
        <f t="shared" si="8"/>
        <v>9.1903992960237282E-2</v>
      </c>
      <c r="Q21" s="12">
        <f t="shared" si="8"/>
        <v>6.9858585307974785E-2</v>
      </c>
      <c r="R21" s="12">
        <f t="shared" si="8"/>
        <v>6.228870292117631E-2</v>
      </c>
      <c r="S21" s="12">
        <f t="shared" si="8"/>
        <v>7.0989026593535565E-2</v>
      </c>
      <c r="T21" s="12">
        <f t="shared" si="8"/>
        <v>8.6851295867997683E-2</v>
      </c>
      <c r="U21" s="12">
        <f t="shared" si="8"/>
        <v>9.0278766372567473E-2</v>
      </c>
      <c r="V21" s="12">
        <f t="shared" si="8"/>
        <v>0.10179436791931526</v>
      </c>
      <c r="W21" s="12">
        <f t="shared" si="8"/>
        <v>9.4143359422679665E-2</v>
      </c>
      <c r="X21" s="12">
        <f t="shared" si="8"/>
        <v>0.12360869705956329</v>
      </c>
      <c r="Y21" s="12">
        <f t="shared" si="8"/>
        <v>0.15692625206547417</v>
      </c>
      <c r="Z21" s="12">
        <f t="shared" si="8"/>
        <v>0.16922226429853049</v>
      </c>
      <c r="AA21" s="12">
        <f t="shared" si="8"/>
        <v>0.35346221971840369</v>
      </c>
      <c r="AB21" s="12">
        <f t="shared" si="9"/>
        <v>0.27299738814923397</v>
      </c>
      <c r="AC21" s="12">
        <f t="shared" si="9"/>
        <v>0.26253202152849886</v>
      </c>
    </row>
    <row r="22" spans="1:29" ht="22.5" x14ac:dyDescent="0.2">
      <c r="A22" s="80"/>
      <c r="B22" s="47" t="s">
        <v>18</v>
      </c>
      <c r="C22" s="12">
        <f t="shared" si="7"/>
        <v>1.8940181056503465E-3</v>
      </c>
      <c r="D22" s="12">
        <f t="shared" si="8"/>
        <v>1.5328360041723316E-3</v>
      </c>
      <c r="E22" s="12">
        <f t="shared" si="8"/>
        <v>1.3370248801188951E-3</v>
      </c>
      <c r="F22" s="12">
        <f t="shared" si="8"/>
        <v>1.4923086480740535E-3</v>
      </c>
      <c r="G22" s="12">
        <f t="shared" si="8"/>
        <v>3.2460065096436294E-3</v>
      </c>
      <c r="H22" s="12">
        <f t="shared" si="8"/>
        <v>2.3383953428513789E-3</v>
      </c>
      <c r="I22" s="12">
        <f t="shared" si="8"/>
        <v>2.4473024680858125E-3</v>
      </c>
      <c r="J22" s="12">
        <f t="shared" si="8"/>
        <v>2.0188028397532787E-3</v>
      </c>
      <c r="K22" s="12">
        <f t="shared" si="8"/>
        <v>2.6130013668114105E-3</v>
      </c>
      <c r="L22" s="12">
        <f t="shared" si="8"/>
        <v>5.305693205540943E-3</v>
      </c>
      <c r="M22" s="12">
        <f t="shared" si="8"/>
        <v>5.9358938528276802E-3</v>
      </c>
      <c r="N22" s="12">
        <f t="shared" si="8"/>
        <v>8.8056333676312121E-3</v>
      </c>
      <c r="O22" s="12">
        <f t="shared" si="8"/>
        <v>1.0163448813825766E-2</v>
      </c>
      <c r="P22" s="12">
        <f t="shared" si="8"/>
        <v>8.8909552541261271E-3</v>
      </c>
      <c r="Q22" s="12">
        <f t="shared" si="8"/>
        <v>5.7087306268948489E-3</v>
      </c>
      <c r="R22" s="12">
        <f t="shared" si="8"/>
        <v>4.8720854648291491E-3</v>
      </c>
      <c r="S22" s="12">
        <f t="shared" si="8"/>
        <v>5.5977414739345433E-3</v>
      </c>
      <c r="T22" s="12">
        <f t="shared" si="8"/>
        <v>6.9736083400100228E-3</v>
      </c>
      <c r="U22" s="12">
        <f t="shared" si="8"/>
        <v>7.0035074874505842E-3</v>
      </c>
      <c r="V22" s="12">
        <f t="shared" si="8"/>
        <v>8.0054831053798254E-3</v>
      </c>
      <c r="W22" s="12">
        <f t="shared" si="8"/>
        <v>7.6377256645092937E-3</v>
      </c>
      <c r="X22" s="12">
        <f t="shared" si="8"/>
        <v>1.1412183965710004E-2</v>
      </c>
      <c r="Y22" s="12">
        <f t="shared" si="8"/>
        <v>1.4052652459632003E-2</v>
      </c>
      <c r="Z22" s="12">
        <f t="shared" si="8"/>
        <v>1.6580604728869519E-2</v>
      </c>
      <c r="AA22" s="12">
        <f t="shared" si="8"/>
        <v>3.5748153640079043E-2</v>
      </c>
      <c r="AB22" s="12">
        <f t="shared" si="9"/>
        <v>2.7105720480512737E-2</v>
      </c>
      <c r="AC22" s="12">
        <f t="shared" si="9"/>
        <v>2.7462633871414413E-2</v>
      </c>
    </row>
    <row r="23" spans="1:29" x14ac:dyDescent="0.2">
      <c r="A23" s="81"/>
      <c r="B23" s="22" t="s">
        <v>11</v>
      </c>
      <c r="C23" s="75">
        <f t="shared" si="7"/>
        <v>9.9768633221333884E-3</v>
      </c>
      <c r="D23" s="75">
        <f t="shared" si="8"/>
        <v>8.2392296260372522E-3</v>
      </c>
      <c r="E23" s="75">
        <f t="shared" si="8"/>
        <v>9.0022067822078007E-3</v>
      </c>
      <c r="F23" s="75">
        <f t="shared" si="8"/>
        <v>1.4751824426733319E-2</v>
      </c>
      <c r="G23" s="75">
        <f t="shared" si="8"/>
        <v>2.5866612819844561E-2</v>
      </c>
      <c r="H23" s="75">
        <f t="shared" si="8"/>
        <v>2.3611129625394349E-2</v>
      </c>
      <c r="I23" s="75">
        <f t="shared" si="8"/>
        <v>2.4255207486659377E-2</v>
      </c>
      <c r="J23" s="75">
        <f t="shared" si="8"/>
        <v>2.4001163912527861E-2</v>
      </c>
      <c r="K23" s="75">
        <f t="shared" si="8"/>
        <v>3.0305045762633261E-2</v>
      </c>
      <c r="L23" s="75">
        <f t="shared" si="8"/>
        <v>5.4842949812528421E-2</v>
      </c>
      <c r="M23" s="75">
        <f t="shared" si="8"/>
        <v>7.5707882279411193E-2</v>
      </c>
      <c r="N23" s="75">
        <f t="shared" si="8"/>
        <v>0.12086879010456147</v>
      </c>
      <c r="O23" s="75">
        <f t="shared" si="8"/>
        <v>0.14780856620258195</v>
      </c>
      <c r="P23" s="75">
        <f t="shared" si="8"/>
        <v>0.14201501344554732</v>
      </c>
      <c r="Q23" s="75">
        <f t="shared" si="8"/>
        <v>0.1111110008077295</v>
      </c>
      <c r="R23" s="75">
        <f t="shared" si="8"/>
        <v>9.7672938653588059E-2</v>
      </c>
      <c r="S23" s="75">
        <f t="shared" si="8"/>
        <v>0.11296038454475009</v>
      </c>
      <c r="T23" s="75">
        <f t="shared" si="8"/>
        <v>0.14216285822548391</v>
      </c>
      <c r="U23" s="75">
        <f t="shared" si="8"/>
        <v>0.14738321310206551</v>
      </c>
      <c r="V23" s="75">
        <f t="shared" si="8"/>
        <v>0.16905882939979067</v>
      </c>
      <c r="W23" s="75">
        <f t="shared" si="8"/>
        <v>0.15888384707485081</v>
      </c>
      <c r="X23" s="75">
        <f t="shared" si="8"/>
        <v>0.21006109359080008</v>
      </c>
      <c r="Y23" s="75">
        <f t="shared" si="8"/>
        <v>0.28618089275255115</v>
      </c>
      <c r="Z23" s="75">
        <f t="shared" si="8"/>
        <v>0.33855358234108729</v>
      </c>
      <c r="AA23" s="75">
        <f t="shared" si="8"/>
        <v>0.78791505778745274</v>
      </c>
      <c r="AB23" s="75">
        <f t="shared" si="9"/>
        <v>0.70305509417218692</v>
      </c>
      <c r="AC23" s="75">
        <f t="shared" si="9"/>
        <v>0.69331630856172322</v>
      </c>
    </row>
    <row r="24" spans="1:29" x14ac:dyDescent="0.2">
      <c r="A24" s="82" t="s">
        <v>33</v>
      </c>
      <c r="B24" s="83"/>
      <c r="C24" s="12">
        <f t="shared" si="7"/>
        <v>0.98518495145281881</v>
      </c>
      <c r="D24" s="12">
        <f t="shared" si="8"/>
        <v>0.98788449370212583</v>
      </c>
      <c r="E24" s="12">
        <f t="shared" si="8"/>
        <v>0.98923116318589188</v>
      </c>
      <c r="F24" s="12">
        <f t="shared" si="8"/>
        <v>0.9793489644350889</v>
      </c>
      <c r="G24" s="12">
        <f t="shared" si="8"/>
        <v>0.97084068131224044</v>
      </c>
      <c r="H24" s="12">
        <f t="shared" si="8"/>
        <v>0.96566983552963759</v>
      </c>
      <c r="I24" s="12">
        <f t="shared" si="8"/>
        <v>0.97208611060621342</v>
      </c>
      <c r="J24" s="12">
        <f t="shared" si="8"/>
        <v>0.97203316614268354</v>
      </c>
      <c r="K24" s="12">
        <f t="shared" si="8"/>
        <v>0.962144476691842</v>
      </c>
      <c r="L24" s="12">
        <f t="shared" si="8"/>
        <v>0.93942769941335569</v>
      </c>
      <c r="M24" s="12">
        <f t="shared" si="8"/>
        <v>0.91221227766704194</v>
      </c>
      <c r="N24" s="12">
        <f t="shared" si="8"/>
        <v>0.84795945262489658</v>
      </c>
      <c r="O24" s="12">
        <f t="shared" si="8"/>
        <v>0.82626393741095461</v>
      </c>
      <c r="P24" s="12">
        <f t="shared" si="8"/>
        <v>0.79769496641550564</v>
      </c>
      <c r="Q24" s="12">
        <f t="shared" si="8"/>
        <v>0.86369299557072043</v>
      </c>
      <c r="R24" s="12">
        <f t="shared" si="8"/>
        <v>0.85304241240055922</v>
      </c>
      <c r="S24" s="12">
        <f t="shared" si="8"/>
        <v>0.83978120558783542</v>
      </c>
      <c r="T24" s="12">
        <f t="shared" si="8"/>
        <v>0.81663304906665968</v>
      </c>
      <c r="U24" s="12">
        <f t="shared" si="8"/>
        <v>0.79722316609469501</v>
      </c>
      <c r="V24" s="12">
        <f t="shared" si="8"/>
        <v>0.76796824236529759</v>
      </c>
      <c r="W24" s="12">
        <f t="shared" si="8"/>
        <v>0.77369275839820284</v>
      </c>
      <c r="X24" s="12">
        <f t="shared" si="8"/>
        <v>0.66319488604471366</v>
      </c>
      <c r="Y24" s="12">
        <f t="shared" si="8"/>
        <v>0.68209070783338177</v>
      </c>
      <c r="Z24" s="12">
        <f t="shared" si="8"/>
        <v>0.63519355504042763</v>
      </c>
      <c r="AA24" s="12">
        <f t="shared" si="8"/>
        <v>0.18142502477989905</v>
      </c>
      <c r="AB24" s="12">
        <f t="shared" si="9"/>
        <v>0.14544312632695547</v>
      </c>
      <c r="AC24" s="12">
        <f t="shared" si="9"/>
        <v>0.14148856645483512</v>
      </c>
    </row>
    <row r="25" spans="1:29" ht="15" customHeight="1" x14ac:dyDescent="0.2">
      <c r="A25" s="89" t="s">
        <v>0</v>
      </c>
      <c r="B25" s="89"/>
      <c r="C25" s="12">
        <f t="shared" si="7"/>
        <v>4.8381852250476984E-3</v>
      </c>
      <c r="D25" s="12">
        <f t="shared" si="8"/>
        <v>3.8762766718369803E-3</v>
      </c>
      <c r="E25" s="12">
        <f t="shared" si="8"/>
        <v>1.7666300319002929E-3</v>
      </c>
      <c r="F25" s="12">
        <f t="shared" si="8"/>
        <v>5.8992111381778187E-3</v>
      </c>
      <c r="G25" s="12">
        <f t="shared" si="8"/>
        <v>3.2927058679150713E-3</v>
      </c>
      <c r="H25" s="12">
        <f t="shared" si="8"/>
        <v>1.0719034844967961E-2</v>
      </c>
      <c r="I25" s="12">
        <f t="shared" si="8"/>
        <v>3.6586819071271698E-3</v>
      </c>
      <c r="J25" s="12">
        <f t="shared" si="8"/>
        <v>3.9656699447885206E-3</v>
      </c>
      <c r="K25" s="12">
        <f t="shared" si="8"/>
        <v>7.5504775455248292E-3</v>
      </c>
      <c r="L25" s="12">
        <f t="shared" si="8"/>
        <v>5.7293507741158056E-3</v>
      </c>
      <c r="M25" s="12">
        <f t="shared" si="8"/>
        <v>1.2079840053546922E-2</v>
      </c>
      <c r="N25" s="12">
        <f t="shared" si="8"/>
        <v>3.1171757270541976E-2</v>
      </c>
      <c r="O25" s="12">
        <f t="shared" si="8"/>
        <v>2.5927496386463442E-2</v>
      </c>
      <c r="P25" s="12">
        <f t="shared" si="8"/>
        <v>6.0290020138947076E-2</v>
      </c>
      <c r="Q25" s="12">
        <f t="shared" si="8"/>
        <v>2.5196003621550059E-2</v>
      </c>
      <c r="R25" s="12">
        <f t="shared" si="8"/>
        <v>4.9284648945852612E-2</v>
      </c>
      <c r="S25" s="12">
        <f t="shared" si="8"/>
        <v>4.7258409867414482E-2</v>
      </c>
      <c r="T25" s="12">
        <f t="shared" si="8"/>
        <v>4.1204092707856382E-2</v>
      </c>
      <c r="U25" s="12">
        <f t="shared" si="8"/>
        <v>5.5393620803239473E-2</v>
      </c>
      <c r="V25" s="12">
        <f t="shared" si="8"/>
        <v>6.2972928234911796E-2</v>
      </c>
      <c r="W25" s="12">
        <f t="shared" si="8"/>
        <v>6.7423394526946248E-2</v>
      </c>
      <c r="X25" s="12">
        <f t="shared" si="8"/>
        <v>0.12674402036448623</v>
      </c>
      <c r="Y25" s="12">
        <f t="shared" si="8"/>
        <v>3.1728399414067091E-2</v>
      </c>
      <c r="Z25" s="12">
        <f t="shared" si="8"/>
        <v>2.6252862618485244E-2</v>
      </c>
      <c r="AA25" s="12">
        <f t="shared" si="8"/>
        <v>3.0659917432648086E-2</v>
      </c>
      <c r="AB25" s="12">
        <f t="shared" si="9"/>
        <v>0.15150177950085753</v>
      </c>
      <c r="AC25" s="12">
        <f t="shared" si="9"/>
        <v>0.16519512498344174</v>
      </c>
    </row>
    <row r="26" spans="1:29" ht="15" x14ac:dyDescent="0.2">
      <c r="A26" s="90" t="s">
        <v>12</v>
      </c>
      <c r="B26" s="90"/>
      <c r="C26" s="12">
        <f t="shared" si="7"/>
        <v>1</v>
      </c>
      <c r="D26" s="12">
        <f t="shared" si="8"/>
        <v>1</v>
      </c>
      <c r="E26" s="12">
        <f t="shared" si="8"/>
        <v>1</v>
      </c>
      <c r="F26" s="12">
        <f t="shared" si="8"/>
        <v>1</v>
      </c>
      <c r="G26" s="12">
        <f t="shared" si="8"/>
        <v>1</v>
      </c>
      <c r="H26" s="12">
        <f t="shared" si="8"/>
        <v>1</v>
      </c>
      <c r="I26" s="12">
        <f t="shared" si="8"/>
        <v>1</v>
      </c>
      <c r="J26" s="12">
        <f t="shared" si="8"/>
        <v>1</v>
      </c>
      <c r="K26" s="12">
        <f t="shared" si="8"/>
        <v>1</v>
      </c>
      <c r="L26" s="12">
        <f t="shared" si="8"/>
        <v>1</v>
      </c>
      <c r="M26" s="12">
        <f t="shared" si="8"/>
        <v>1</v>
      </c>
      <c r="N26" s="12">
        <f t="shared" si="8"/>
        <v>1</v>
      </c>
      <c r="O26" s="12">
        <f t="shared" si="8"/>
        <v>1</v>
      </c>
      <c r="P26" s="12">
        <f t="shared" si="8"/>
        <v>1</v>
      </c>
      <c r="Q26" s="12">
        <f t="shared" si="8"/>
        <v>1</v>
      </c>
      <c r="R26" s="12">
        <f t="shared" si="8"/>
        <v>1</v>
      </c>
      <c r="S26" s="12">
        <f t="shared" si="8"/>
        <v>1</v>
      </c>
      <c r="T26" s="12">
        <f t="shared" si="8"/>
        <v>1</v>
      </c>
      <c r="U26" s="12">
        <f t="shared" si="8"/>
        <v>1</v>
      </c>
      <c r="V26" s="12">
        <f t="shared" si="8"/>
        <v>1</v>
      </c>
      <c r="W26" s="12">
        <f t="shared" si="8"/>
        <v>1</v>
      </c>
      <c r="X26" s="12">
        <f t="shared" si="8"/>
        <v>1</v>
      </c>
      <c r="Y26" s="12">
        <f t="shared" si="8"/>
        <v>1</v>
      </c>
      <c r="Z26" s="12">
        <f t="shared" si="8"/>
        <v>1</v>
      </c>
      <c r="AA26" s="12">
        <f t="shared" si="8"/>
        <v>1</v>
      </c>
      <c r="AB26" s="12">
        <f t="shared" si="9"/>
        <v>1</v>
      </c>
      <c r="AC26" s="12">
        <f t="shared" si="9"/>
        <v>1</v>
      </c>
    </row>
  </sheetData>
  <mergeCells count="17">
    <mergeCell ref="A25:B25"/>
    <mergeCell ref="A26:B26"/>
    <mergeCell ref="A12:B12"/>
    <mergeCell ref="A17:A18"/>
    <mergeCell ref="B17:B18"/>
    <mergeCell ref="AJ3:AJ4"/>
    <mergeCell ref="A5:A9"/>
    <mergeCell ref="A24:B24"/>
    <mergeCell ref="A19:A23"/>
    <mergeCell ref="A10:B10"/>
    <mergeCell ref="A11:B11"/>
    <mergeCell ref="A3:A4"/>
    <mergeCell ref="B3:B4"/>
    <mergeCell ref="AJ5:AJ12"/>
    <mergeCell ref="AD3:AI3"/>
    <mergeCell ref="C3:AC3"/>
    <mergeCell ref="C17:AC17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="90" zoomScaleNormal="90" workbookViewId="0">
      <selection activeCell="T11" sqref="T11"/>
    </sheetView>
  </sheetViews>
  <sheetFormatPr defaultRowHeight="12.75" x14ac:dyDescent="0.2"/>
  <cols>
    <col min="1" max="1" width="13.85546875" customWidth="1"/>
    <col min="2" max="2" width="26.85546875" customWidth="1"/>
    <col min="3" max="14" width="7.5703125" customWidth="1"/>
    <col min="21" max="21" width="10.42578125" customWidth="1"/>
  </cols>
  <sheetData>
    <row r="1" spans="1:21" ht="15.75" x14ac:dyDescent="0.25">
      <c r="A1" s="1" t="s">
        <v>37</v>
      </c>
    </row>
    <row r="3" spans="1:21" ht="14.1" customHeight="1" x14ac:dyDescent="0.2">
      <c r="A3" s="91" t="s">
        <v>1</v>
      </c>
      <c r="B3" s="92" t="s">
        <v>2</v>
      </c>
      <c r="C3" s="95" t="s">
        <v>32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5" t="s">
        <v>5</v>
      </c>
      <c r="P3" s="105"/>
      <c r="Q3" s="105"/>
      <c r="R3" s="105"/>
      <c r="S3" s="105"/>
      <c r="T3" s="78"/>
      <c r="U3" s="111" t="s">
        <v>39</v>
      </c>
    </row>
    <row r="4" spans="1:21" ht="24" x14ac:dyDescent="0.2">
      <c r="A4" s="91"/>
      <c r="B4" s="92"/>
      <c r="C4" s="41">
        <v>2005</v>
      </c>
      <c r="D4" s="41">
        <v>2006</v>
      </c>
      <c r="E4" s="41">
        <v>2007</v>
      </c>
      <c r="F4" s="41">
        <v>2008</v>
      </c>
      <c r="G4" s="41">
        <v>2009</v>
      </c>
      <c r="H4" s="41">
        <v>2010</v>
      </c>
      <c r="I4" s="41">
        <v>2011</v>
      </c>
      <c r="J4" s="41">
        <v>2012</v>
      </c>
      <c r="K4" s="41">
        <v>2013</v>
      </c>
      <c r="L4" s="41">
        <v>2014</v>
      </c>
      <c r="M4" s="41">
        <v>2015</v>
      </c>
      <c r="N4" s="41">
        <v>2016</v>
      </c>
      <c r="O4" s="42" t="s">
        <v>50</v>
      </c>
      <c r="P4" s="42" t="s">
        <v>51</v>
      </c>
      <c r="Q4" s="42" t="s">
        <v>15</v>
      </c>
      <c r="R4" s="42" t="s">
        <v>7</v>
      </c>
      <c r="S4" s="42" t="s">
        <v>4</v>
      </c>
      <c r="T4" s="67" t="s">
        <v>54</v>
      </c>
      <c r="U4" s="112"/>
    </row>
    <row r="5" spans="1:21" x14ac:dyDescent="0.2">
      <c r="A5" s="108" t="s">
        <v>3</v>
      </c>
      <c r="B5" s="47" t="s">
        <v>9</v>
      </c>
      <c r="C5" s="25">
        <v>6.7534417809999997E-2</v>
      </c>
      <c r="D5" s="25">
        <v>7.3104514109999991E-2</v>
      </c>
      <c r="E5" s="25">
        <v>0.13654455434720003</v>
      </c>
      <c r="F5" s="25">
        <v>5.9361098720199998E-2</v>
      </c>
      <c r="G5" s="25">
        <v>5.8100577942000006E-2</v>
      </c>
      <c r="H5" s="25">
        <v>5.4645184249999999E-2</v>
      </c>
      <c r="I5" s="25">
        <v>5.631872961E-2</v>
      </c>
      <c r="J5" s="25">
        <v>4.8428928529114804E-2</v>
      </c>
      <c r="K5" s="25">
        <v>0.10841830199041314</v>
      </c>
      <c r="L5" s="25">
        <v>4.9532226852593474E-2</v>
      </c>
      <c r="M5" s="25">
        <v>4.3921484012252363E-2</v>
      </c>
      <c r="N5" s="25">
        <v>4.6866675031565594E-2</v>
      </c>
      <c r="O5" s="34">
        <f t="shared" ref="O5:O12" si="0">(N5-M5)/M5</f>
        <v>6.7055817569634926E-2</v>
      </c>
      <c r="P5" s="12">
        <f>(N5-L5)/L5</f>
        <v>-5.3814495943428665E-2</v>
      </c>
      <c r="Q5" s="12">
        <f>(K5-$C5)/$C5</f>
        <v>0.6053784944949856</v>
      </c>
      <c r="R5" s="12">
        <f>(L5-$C5)/$C5</f>
        <v>-0.26656320645353798</v>
      </c>
      <c r="S5" s="12">
        <f>(M5-$C5)/$C5</f>
        <v>-0.3496429607815647</v>
      </c>
      <c r="T5" s="12">
        <f>(N5-C5)/C5</f>
        <v>-0.30603273780460544</v>
      </c>
      <c r="U5" s="99" t="s">
        <v>26</v>
      </c>
    </row>
    <row r="6" spans="1:21" ht="26.65" customHeight="1" x14ac:dyDescent="0.2">
      <c r="A6" s="109"/>
      <c r="B6" s="47" t="s">
        <v>16</v>
      </c>
      <c r="C6" s="25">
        <v>0.19445881995782718</v>
      </c>
      <c r="D6" s="25">
        <v>0.24607781079295005</v>
      </c>
      <c r="E6" s="25">
        <v>0.24161244822719952</v>
      </c>
      <c r="F6" s="25">
        <v>0.18718947191082461</v>
      </c>
      <c r="G6" s="25">
        <v>0.12262604541515841</v>
      </c>
      <c r="H6" s="25">
        <v>0.16406170822664259</v>
      </c>
      <c r="I6" s="25">
        <v>0.25396344982800001</v>
      </c>
      <c r="J6" s="25">
        <v>0.23390912750999995</v>
      </c>
      <c r="K6" s="25">
        <v>0.23562799585999994</v>
      </c>
      <c r="L6" s="25">
        <v>0.21712425751999997</v>
      </c>
      <c r="M6" s="25">
        <v>0.21542077154400002</v>
      </c>
      <c r="N6" s="25">
        <v>0.20934287734000001</v>
      </c>
      <c r="O6" s="34">
        <f t="shared" si="0"/>
        <v>-2.8214058284340478E-2</v>
      </c>
      <c r="P6" s="12">
        <f t="shared" ref="P6:P12" si="1">(N6-L6)/L6</f>
        <v>-3.5838373237882908E-2</v>
      </c>
      <c r="Q6" s="12">
        <f t="shared" ref="Q6:Q12" si="2">(K6-$C6)/$C6</f>
        <v>0.2117115382634803</v>
      </c>
      <c r="R6" s="12">
        <f t="shared" ref="R6:R12" si="3">(L6-$C6)/$C6</f>
        <v>0.11655649030004557</v>
      </c>
      <c r="S6" s="12">
        <f t="shared" ref="S6:S12" si="4">(M6-$C6)/$C6</f>
        <v>0.10779635292818765</v>
      </c>
      <c r="T6" s="12">
        <f t="shared" ref="T6:T12" si="5">(N6-C6)/C6</f>
        <v>7.654092205949195E-2</v>
      </c>
      <c r="U6" s="100"/>
    </row>
    <row r="7" spans="1:21" ht="22.5" x14ac:dyDescent="0.2">
      <c r="A7" s="109"/>
      <c r="B7" s="47" t="s">
        <v>17</v>
      </c>
      <c r="C7" s="25">
        <v>0.259092404</v>
      </c>
      <c r="D7" s="25">
        <v>0.33053830300000009</v>
      </c>
      <c r="E7" s="25">
        <v>0.35462431599999999</v>
      </c>
      <c r="F7" s="25">
        <v>0.37048558699999995</v>
      </c>
      <c r="G7" s="25">
        <v>0.34416296300000004</v>
      </c>
      <c r="H7" s="25">
        <v>0.45734541450000005</v>
      </c>
      <c r="I7" s="25">
        <v>0.47005708800000007</v>
      </c>
      <c r="J7" s="25">
        <v>0.46360282400000002</v>
      </c>
      <c r="K7" s="25">
        <v>0.48089181350000004</v>
      </c>
      <c r="L7" s="25">
        <v>0.40873493850000003</v>
      </c>
      <c r="M7" s="25">
        <v>0.33252149600000003</v>
      </c>
      <c r="N7" s="25">
        <v>0.36004508800000001</v>
      </c>
      <c r="O7" s="34">
        <f t="shared" si="0"/>
        <v>8.2772369098207066E-2</v>
      </c>
      <c r="P7" s="12">
        <f t="shared" si="1"/>
        <v>-0.11912328972581827</v>
      </c>
      <c r="Q7" s="12">
        <f t="shared" si="2"/>
        <v>0.8560629569827144</v>
      </c>
      <c r="R7" s="12">
        <f t="shared" si="3"/>
        <v>0.57756434457260286</v>
      </c>
      <c r="S7" s="12">
        <f t="shared" si="4"/>
        <v>0.28340889530671082</v>
      </c>
      <c r="T7" s="12">
        <f t="shared" si="5"/>
        <v>0.38963969009296012</v>
      </c>
      <c r="U7" s="100"/>
    </row>
    <row r="8" spans="1:21" ht="24.75" customHeight="1" x14ac:dyDescent="0.2">
      <c r="A8" s="109"/>
      <c r="B8" s="47" t="s">
        <v>18</v>
      </c>
      <c r="C8" s="25">
        <v>0.36538273802100002</v>
      </c>
      <c r="D8" s="25">
        <v>0.49254274943999998</v>
      </c>
      <c r="E8" s="25">
        <v>0.37541717479750003</v>
      </c>
      <c r="F8" s="25">
        <v>0.28413028716000005</v>
      </c>
      <c r="G8" s="25">
        <v>0.34856238959749997</v>
      </c>
      <c r="H8" s="25">
        <v>0.35552756081520004</v>
      </c>
      <c r="I8" s="25">
        <v>0.42455378278860012</v>
      </c>
      <c r="J8" s="25">
        <v>0.29773381135000004</v>
      </c>
      <c r="K8" s="25">
        <v>0.35264541516379999</v>
      </c>
      <c r="L8" s="25">
        <v>0.31660475284230005</v>
      </c>
      <c r="M8" s="25">
        <v>0.24009768086320002</v>
      </c>
      <c r="N8" s="25">
        <v>0.28787005896439999</v>
      </c>
      <c r="O8" s="34">
        <f t="shared" si="0"/>
        <v>0.19897059367441014</v>
      </c>
      <c r="P8" s="12">
        <f t="shared" si="1"/>
        <v>-9.0758883497281978E-2</v>
      </c>
      <c r="Q8" s="12">
        <f t="shared" si="2"/>
        <v>-3.4860220617395347E-2</v>
      </c>
      <c r="R8" s="12">
        <f t="shared" si="3"/>
        <v>-0.13349832956776547</v>
      </c>
      <c r="S8" s="12">
        <f t="shared" si="4"/>
        <v>-0.34288718136049262</v>
      </c>
      <c r="T8" s="12">
        <f t="shared" si="5"/>
        <v>-0.21214105372472486</v>
      </c>
      <c r="U8" s="100"/>
    </row>
    <row r="9" spans="1:21" x14ac:dyDescent="0.2">
      <c r="A9" s="110"/>
      <c r="B9" s="53" t="s">
        <v>11</v>
      </c>
      <c r="C9" s="26">
        <f t="shared" ref="C9:M9" si="6">C5+C6+C7+C8</f>
        <v>0.88646837978882709</v>
      </c>
      <c r="D9" s="26">
        <f t="shared" si="6"/>
        <v>1.14226337734295</v>
      </c>
      <c r="E9" s="26">
        <f t="shared" si="6"/>
        <v>1.1081984933718996</v>
      </c>
      <c r="F9" s="26">
        <f t="shared" si="6"/>
        <v>0.90116644479102459</v>
      </c>
      <c r="G9" s="26">
        <f t="shared" si="6"/>
        <v>0.8734519759546584</v>
      </c>
      <c r="H9" s="26">
        <f t="shared" si="6"/>
        <v>1.0315798677918426</v>
      </c>
      <c r="I9" s="26">
        <f t="shared" si="6"/>
        <v>1.2048930502266002</v>
      </c>
      <c r="J9" s="26">
        <f t="shared" si="6"/>
        <v>1.0436746913891148</v>
      </c>
      <c r="K9" s="26">
        <f t="shared" si="6"/>
        <v>1.1775835265142129</v>
      </c>
      <c r="L9" s="26">
        <f t="shared" si="6"/>
        <v>0.99199617571489351</v>
      </c>
      <c r="M9" s="26">
        <f t="shared" si="6"/>
        <v>0.83196143241945242</v>
      </c>
      <c r="N9" s="26">
        <f>N5+N6+N7+N8</f>
        <v>0.90412469933596562</v>
      </c>
      <c r="O9" s="35">
        <f t="shared" si="0"/>
        <v>8.6738716609318062E-2</v>
      </c>
      <c r="P9" s="24">
        <f t="shared" si="1"/>
        <v>-8.8580458806307688E-2</v>
      </c>
      <c r="Q9" s="24">
        <f t="shared" si="2"/>
        <v>0.32839879386869364</v>
      </c>
      <c r="R9" s="24">
        <f t="shared" si="3"/>
        <v>0.11904293298222896</v>
      </c>
      <c r="S9" s="24">
        <f t="shared" si="4"/>
        <v>-6.1487751410105818E-2</v>
      </c>
      <c r="T9" s="24">
        <f t="shared" si="5"/>
        <v>1.991759655470688E-2</v>
      </c>
      <c r="U9" s="100"/>
    </row>
    <row r="10" spans="1:21" s="6" customFormat="1" ht="22.15" customHeight="1" x14ac:dyDescent="0.2">
      <c r="A10" s="115" t="s">
        <v>40</v>
      </c>
      <c r="B10" s="116"/>
      <c r="C10" s="26">
        <v>36.028126084999997</v>
      </c>
      <c r="D10" s="26">
        <v>19.869974200000001</v>
      </c>
      <c r="E10" s="26">
        <v>3.7182501999999999</v>
      </c>
      <c r="F10" s="26">
        <v>3.6269438000000003</v>
      </c>
      <c r="G10" s="26">
        <v>3.17314534</v>
      </c>
      <c r="H10" s="26">
        <v>9.3612064000000004</v>
      </c>
      <c r="I10" s="26">
        <v>0.57717470000000004</v>
      </c>
      <c r="J10" s="26">
        <v>0.36802860000000004</v>
      </c>
      <c r="K10" s="26">
        <v>0.36710980000000004</v>
      </c>
      <c r="L10" s="26">
        <v>0.36654370000000003</v>
      </c>
      <c r="M10" s="26">
        <v>0.36556550000000004</v>
      </c>
      <c r="N10" s="26">
        <v>0.36468073750000002</v>
      </c>
      <c r="O10" s="35">
        <f t="shared" si="0"/>
        <v>-2.4202571085072981E-3</v>
      </c>
      <c r="P10" s="24">
        <f t="shared" si="1"/>
        <v>-5.0825113076558379E-3</v>
      </c>
      <c r="Q10" s="24">
        <f t="shared" si="2"/>
        <v>-0.98981046643575377</v>
      </c>
      <c r="R10" s="24">
        <f t="shared" si="3"/>
        <v>-0.9898261791597146</v>
      </c>
      <c r="S10" s="24">
        <f t="shared" si="4"/>
        <v>-0.98985333016939225</v>
      </c>
      <c r="T10" s="24">
        <f t="shared" si="5"/>
        <v>-0.9898778877191774</v>
      </c>
      <c r="U10" s="100"/>
    </row>
    <row r="11" spans="1:21" x14ac:dyDescent="0.2">
      <c r="A11" s="89" t="s">
        <v>0</v>
      </c>
      <c r="B11" s="89"/>
      <c r="C11" s="25">
        <v>5.2180999999999998E-3</v>
      </c>
      <c r="D11" s="25">
        <v>3.8204000000000003E-3</v>
      </c>
      <c r="E11" s="25">
        <v>1.0357699999999999E-2</v>
      </c>
      <c r="F11" s="25">
        <v>1.4804500000000002E-2</v>
      </c>
      <c r="G11" s="25">
        <v>1.5232760000000001E-2</v>
      </c>
      <c r="H11" s="25">
        <v>1.415304E-2</v>
      </c>
      <c r="I11" s="25">
        <v>1.0963180000000001E-2</v>
      </c>
      <c r="J11" s="25">
        <v>3.5064213999999996E-2</v>
      </c>
      <c r="K11" s="25">
        <v>5.1410744000000001E-2</v>
      </c>
      <c r="L11" s="25">
        <v>6.763219999999999E-2</v>
      </c>
      <c r="M11" s="25">
        <v>9.5629876000000016E-2</v>
      </c>
      <c r="N11" s="25">
        <v>9.672059600000002E-2</v>
      </c>
      <c r="O11" s="34">
        <f t="shared" si="0"/>
        <v>1.1405640638915009E-2</v>
      </c>
      <c r="P11" s="12">
        <f>(N11-L11)/L11</f>
        <v>0.43009684735969012</v>
      </c>
      <c r="Q11" s="12">
        <f t="shared" si="2"/>
        <v>8.8523876506774517</v>
      </c>
      <c r="R11" s="12">
        <f t="shared" si="3"/>
        <v>11.96107778693394</v>
      </c>
      <c r="S11" s="12">
        <f t="shared" si="4"/>
        <v>17.326570207546812</v>
      </c>
      <c r="T11" s="12">
        <f t="shared" si="5"/>
        <v>17.535596481477935</v>
      </c>
      <c r="U11" s="100"/>
    </row>
    <row r="12" spans="1:21" ht="15.75" x14ac:dyDescent="0.25">
      <c r="A12" s="119" t="s">
        <v>12</v>
      </c>
      <c r="B12" s="119"/>
      <c r="C12" s="74">
        <f t="shared" ref="C12:H12" si="7">C9+C10+C11</f>
        <v>36.919812564788828</v>
      </c>
      <c r="D12" s="74">
        <f t="shared" si="7"/>
        <v>21.01605797734295</v>
      </c>
      <c r="E12" s="74">
        <f t="shared" si="7"/>
        <v>4.8368063933718997</v>
      </c>
      <c r="F12" s="74">
        <f t="shared" si="7"/>
        <v>4.542914744791025</v>
      </c>
      <c r="G12" s="74">
        <f t="shared" si="7"/>
        <v>4.0618300759546582</v>
      </c>
      <c r="H12" s="74">
        <f t="shared" si="7"/>
        <v>10.406939307791843</v>
      </c>
      <c r="I12" s="74">
        <f t="shared" ref="I12:N12" si="8">I9+I10+I11</f>
        <v>1.7930309302266003</v>
      </c>
      <c r="J12" s="74">
        <f t="shared" si="8"/>
        <v>1.4467675053891147</v>
      </c>
      <c r="K12" s="74">
        <f t="shared" si="8"/>
        <v>1.5961040705142131</v>
      </c>
      <c r="L12" s="74">
        <f t="shared" si="8"/>
        <v>1.4261720757148935</v>
      </c>
      <c r="M12" s="74">
        <f t="shared" si="8"/>
        <v>1.2931568084194525</v>
      </c>
      <c r="N12" s="74">
        <f t="shared" si="8"/>
        <v>1.3655260328359655</v>
      </c>
      <c r="O12" s="23">
        <f t="shared" si="0"/>
        <v>5.5963224216377588E-2</v>
      </c>
      <c r="P12" s="23">
        <f t="shared" si="1"/>
        <v>-4.2523650484832316E-2</v>
      </c>
      <c r="Q12" s="72">
        <f t="shared" si="2"/>
        <v>-0.95676835932703375</v>
      </c>
      <c r="R12" s="72">
        <f t="shared" si="3"/>
        <v>-0.9613710911123351</v>
      </c>
      <c r="S12" s="72">
        <f t="shared" si="4"/>
        <v>-0.96497390645875691</v>
      </c>
      <c r="T12" s="23">
        <f t="shared" si="5"/>
        <v>-0.96301373333248463</v>
      </c>
      <c r="U12" s="101"/>
    </row>
    <row r="13" spans="1:21" x14ac:dyDescent="0.2">
      <c r="A13" s="7" t="s">
        <v>34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</row>
    <row r="15" spans="1:21" ht="15.75" x14ac:dyDescent="0.25">
      <c r="A15" s="1" t="s">
        <v>38</v>
      </c>
    </row>
    <row r="17" spans="1:14" ht="15" x14ac:dyDescent="0.2">
      <c r="A17" s="91" t="s">
        <v>1</v>
      </c>
      <c r="B17" s="92" t="s">
        <v>2</v>
      </c>
      <c r="C17" s="91" t="s">
        <v>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x14ac:dyDescent="0.2">
      <c r="A18" s="91"/>
      <c r="B18" s="92"/>
      <c r="C18" s="15">
        <v>2005</v>
      </c>
      <c r="D18" s="15">
        <v>2006</v>
      </c>
      <c r="E18" s="15">
        <v>2007</v>
      </c>
      <c r="F18" s="15">
        <v>2008</v>
      </c>
      <c r="G18" s="15">
        <v>2009</v>
      </c>
      <c r="H18" s="15">
        <v>2010</v>
      </c>
      <c r="I18" s="15">
        <v>2011</v>
      </c>
      <c r="J18" s="15">
        <v>2012</v>
      </c>
      <c r="K18" s="15">
        <v>2013</v>
      </c>
      <c r="L18" s="15">
        <v>2014</v>
      </c>
      <c r="M18" s="15">
        <v>2015</v>
      </c>
      <c r="N18" s="15">
        <v>2016</v>
      </c>
    </row>
    <row r="19" spans="1:14" x14ac:dyDescent="0.2">
      <c r="A19" s="108" t="s">
        <v>3</v>
      </c>
      <c r="B19" s="47" t="s">
        <v>9</v>
      </c>
      <c r="C19" s="12">
        <f>C5/C$12</f>
        <v>1.8292188697189903E-3</v>
      </c>
      <c r="D19" s="12">
        <f t="shared" ref="D19:M19" si="9">D5/D$12</f>
        <v>3.478507443632517E-3</v>
      </c>
      <c r="E19" s="12">
        <f t="shared" si="9"/>
        <v>2.8230312160998087E-2</v>
      </c>
      <c r="F19" s="12">
        <f t="shared" si="9"/>
        <v>1.3066742841314453E-2</v>
      </c>
      <c r="G19" s="12">
        <f t="shared" si="9"/>
        <v>1.4304039522959252E-2</v>
      </c>
      <c r="H19" s="12">
        <f t="shared" si="9"/>
        <v>5.250841062279115E-3</v>
      </c>
      <c r="I19" s="12">
        <f t="shared" si="9"/>
        <v>3.1409792581147795E-2</v>
      </c>
      <c r="J19" s="12">
        <f t="shared" si="9"/>
        <v>3.3473884607388676E-2</v>
      </c>
      <c r="K19" s="12">
        <f t="shared" si="9"/>
        <v>6.7926837599934356E-2</v>
      </c>
      <c r="L19" s="12">
        <f t="shared" si="9"/>
        <v>3.4730890960520726E-2</v>
      </c>
      <c r="M19" s="12">
        <f t="shared" si="9"/>
        <v>3.396454608311187E-2</v>
      </c>
      <c r="N19" s="12">
        <f t="shared" ref="N19" si="10">N5/N$12</f>
        <v>3.432133398015963E-2</v>
      </c>
    </row>
    <row r="20" spans="1:14" ht="22.5" x14ac:dyDescent="0.2">
      <c r="A20" s="109"/>
      <c r="B20" s="47" t="s">
        <v>16</v>
      </c>
      <c r="C20" s="12">
        <f t="shared" ref="C20:M20" si="11">C6/C$12</f>
        <v>5.2670586996231526E-3</v>
      </c>
      <c r="D20" s="12">
        <f t="shared" si="11"/>
        <v>1.1709037492104481E-2</v>
      </c>
      <c r="E20" s="12">
        <f t="shared" si="11"/>
        <v>4.9952888037505958E-2</v>
      </c>
      <c r="F20" s="12">
        <f t="shared" si="11"/>
        <v>4.1204707203774601E-2</v>
      </c>
      <c r="G20" s="12">
        <f t="shared" si="11"/>
        <v>3.0189851156276502E-2</v>
      </c>
      <c r="H20" s="12">
        <f t="shared" si="11"/>
        <v>1.5764645432668849E-2</v>
      </c>
      <c r="I20" s="12">
        <f t="shared" si="11"/>
        <v>0.14163919068362335</v>
      </c>
      <c r="J20" s="12">
        <f t="shared" si="11"/>
        <v>0.16167706742009597</v>
      </c>
      <c r="K20" s="12">
        <f t="shared" si="11"/>
        <v>0.14762696256020963</v>
      </c>
      <c r="L20" s="12">
        <f t="shared" si="11"/>
        <v>0.15224267899871949</v>
      </c>
      <c r="M20" s="12">
        <f t="shared" si="11"/>
        <v>0.16658518915992548</v>
      </c>
      <c r="N20" s="12">
        <f t="shared" ref="N20" si="12">N6/N$12</f>
        <v>0.15330566558678521</v>
      </c>
    </row>
    <row r="21" spans="1:14" ht="22.5" x14ac:dyDescent="0.2">
      <c r="A21" s="109"/>
      <c r="B21" s="47" t="s">
        <v>17</v>
      </c>
      <c r="C21" s="12">
        <f t="shared" ref="C21:M21" si="13">C7/C$12</f>
        <v>7.0177063750074846E-3</v>
      </c>
      <c r="D21" s="12">
        <f t="shared" si="13"/>
        <v>1.5727892612227647E-2</v>
      </c>
      <c r="E21" s="12">
        <f t="shared" si="13"/>
        <v>7.331786454921127E-2</v>
      </c>
      <c r="F21" s="12">
        <f t="shared" si="13"/>
        <v>8.1552397043066757E-2</v>
      </c>
      <c r="G21" s="12">
        <f t="shared" si="13"/>
        <v>8.4731009560785456E-2</v>
      </c>
      <c r="H21" s="12">
        <f t="shared" si="13"/>
        <v>4.3946197914076252E-2</v>
      </c>
      <c r="I21" s="12">
        <f t="shared" si="13"/>
        <v>0.26215782453936531</v>
      </c>
      <c r="J21" s="12">
        <f t="shared" si="13"/>
        <v>0.32044044552639572</v>
      </c>
      <c r="K21" s="12">
        <f t="shared" si="13"/>
        <v>0.30129101377773709</v>
      </c>
      <c r="L21" s="12">
        <f t="shared" si="13"/>
        <v>0.28659580807955071</v>
      </c>
      <c r="M21" s="12">
        <f t="shared" si="13"/>
        <v>0.25713934600585753</v>
      </c>
      <c r="N21" s="12">
        <f t="shared" ref="N21" si="14">N7/N$12</f>
        <v>0.26366768508414851</v>
      </c>
    </row>
    <row r="22" spans="1:14" ht="22.5" x14ac:dyDescent="0.2">
      <c r="A22" s="109"/>
      <c r="B22" s="47" t="s">
        <v>18</v>
      </c>
      <c r="C22" s="12">
        <f t="shared" ref="C22:M22" si="15">C8/C$12</f>
        <v>9.8966574486207687E-3</v>
      </c>
      <c r="D22" s="12">
        <f t="shared" si="15"/>
        <v>2.3436495558348851E-2</v>
      </c>
      <c r="E22" s="12">
        <f t="shared" si="15"/>
        <v>7.7616746312598253E-2</v>
      </c>
      <c r="F22" s="12">
        <f t="shared" si="15"/>
        <v>6.2543609801568062E-2</v>
      </c>
      <c r="G22" s="12">
        <f t="shared" si="15"/>
        <v>8.5814123948938656E-2</v>
      </c>
      <c r="H22" s="12">
        <f t="shared" si="15"/>
        <v>3.4162547728995671E-2</v>
      </c>
      <c r="I22" s="12">
        <f t="shared" si="15"/>
        <v>0.23677995489734563</v>
      </c>
      <c r="J22" s="12">
        <f t="shared" si="15"/>
        <v>0.20579243744482856</v>
      </c>
      <c r="K22" s="12">
        <f t="shared" si="15"/>
        <v>0.22094136696875227</v>
      </c>
      <c r="L22" s="12">
        <f t="shared" si="15"/>
        <v>0.22199618000765892</v>
      </c>
      <c r="M22" s="12">
        <f t="shared" si="15"/>
        <v>0.18566787824955036</v>
      </c>
      <c r="N22" s="12">
        <f t="shared" ref="N22" si="16">N8/N$12</f>
        <v>0.21081257481890903</v>
      </c>
    </row>
    <row r="23" spans="1:14" x14ac:dyDescent="0.2">
      <c r="A23" s="110"/>
      <c r="B23" s="53" t="s">
        <v>11</v>
      </c>
      <c r="C23" s="19">
        <f t="shared" ref="C23:M23" si="17">C9/C$12</f>
        <v>2.4010641392970395E-2</v>
      </c>
      <c r="D23" s="19">
        <f t="shared" si="17"/>
        <v>5.4351933106313491E-2</v>
      </c>
      <c r="E23" s="19">
        <f t="shared" si="17"/>
        <v>0.22911781106031356</v>
      </c>
      <c r="F23" s="19">
        <f t="shared" si="17"/>
        <v>0.19836745688972388</v>
      </c>
      <c r="G23" s="19">
        <f t="shared" si="17"/>
        <v>0.21503902418895987</v>
      </c>
      <c r="H23" s="19">
        <f t="shared" si="17"/>
        <v>9.912423213801988E-2</v>
      </c>
      <c r="I23" s="19">
        <f t="shared" si="17"/>
        <v>0.67198676270148217</v>
      </c>
      <c r="J23" s="19">
        <f t="shared" si="17"/>
        <v>0.72138383499870895</v>
      </c>
      <c r="K23" s="19">
        <f t="shared" si="17"/>
        <v>0.73778618090663328</v>
      </c>
      <c r="L23" s="19">
        <f t="shared" si="17"/>
        <v>0.69556555804644982</v>
      </c>
      <c r="M23" s="19">
        <f t="shared" si="17"/>
        <v>0.64335695949844529</v>
      </c>
      <c r="N23" s="19">
        <f t="shared" ref="N23" si="18">N9/N$12</f>
        <v>0.66210725947000237</v>
      </c>
    </row>
    <row r="24" spans="1:14" x14ac:dyDescent="0.2">
      <c r="A24" s="115" t="s">
        <v>40</v>
      </c>
      <c r="B24" s="116"/>
      <c r="C24" s="12">
        <f t="shared" ref="C24:M24" si="19">C10/C$12</f>
        <v>0.97584802256988568</v>
      </c>
      <c r="D24" s="12">
        <f t="shared" si="19"/>
        <v>0.9454662820887475</v>
      </c>
      <c r="E24" s="12">
        <f t="shared" si="19"/>
        <v>0.76874075528333963</v>
      </c>
      <c r="F24" s="12">
        <f t="shared" si="19"/>
        <v>0.79837373222966801</v>
      </c>
      <c r="G24" s="12">
        <f t="shared" si="19"/>
        <v>0.7812107549216496</v>
      </c>
      <c r="H24" s="12">
        <f t="shared" si="19"/>
        <v>0.89951580605366988</v>
      </c>
      <c r="I24" s="12">
        <f t="shared" si="19"/>
        <v>0.32189890886436501</v>
      </c>
      <c r="J24" s="12">
        <f t="shared" si="19"/>
        <v>0.25437991842443064</v>
      </c>
      <c r="K24" s="12">
        <f t="shared" si="19"/>
        <v>0.23000367380914524</v>
      </c>
      <c r="L24" s="12">
        <f t="shared" si="19"/>
        <v>0.25701225416032891</v>
      </c>
      <c r="M24" s="12">
        <f t="shared" si="19"/>
        <v>0.28269232131779032</v>
      </c>
      <c r="N24" s="12">
        <f t="shared" ref="N24" si="20">N10/N$12</f>
        <v>0.26706245705372611</v>
      </c>
    </row>
    <row r="25" spans="1:14" ht="15" customHeight="1" x14ac:dyDescent="0.2">
      <c r="A25" s="89" t="s">
        <v>0</v>
      </c>
      <c r="B25" s="89"/>
      <c r="C25" s="12">
        <f t="shared" ref="C25:M25" si="21">C11/C$12</f>
        <v>1.4133603714382362E-4</v>
      </c>
      <c r="D25" s="12">
        <f t="shared" si="21"/>
        <v>1.8178480493909503E-4</v>
      </c>
      <c r="E25" s="12">
        <f t="shared" si="21"/>
        <v>2.1414336563468071E-3</v>
      </c>
      <c r="F25" s="12">
        <f t="shared" si="21"/>
        <v>3.2588108806081086E-3</v>
      </c>
      <c r="G25" s="12">
        <f t="shared" si="21"/>
        <v>3.7502208893905593E-3</v>
      </c>
      <c r="H25" s="12">
        <f t="shared" si="21"/>
        <v>1.359961808310287E-3</v>
      </c>
      <c r="I25" s="12">
        <f t="shared" si="21"/>
        <v>6.1143284341528296E-3</v>
      </c>
      <c r="J25" s="12">
        <f t="shared" si="21"/>
        <v>2.4236246576860541E-2</v>
      </c>
      <c r="K25" s="12">
        <f t="shared" si="21"/>
        <v>3.2210145284221427E-2</v>
      </c>
      <c r="L25" s="12">
        <f t="shared" si="21"/>
        <v>4.7422187793221361E-2</v>
      </c>
      <c r="M25" s="12">
        <f t="shared" si="21"/>
        <v>7.3950719183764446E-2</v>
      </c>
      <c r="N25" s="12">
        <f t="shared" ref="N25" si="22">N11/N$12</f>
        <v>7.0830283476271613E-2</v>
      </c>
    </row>
    <row r="26" spans="1:14" ht="15.75" x14ac:dyDescent="0.25">
      <c r="A26" s="119" t="s">
        <v>12</v>
      </c>
      <c r="B26" s="119"/>
      <c r="C26" s="12">
        <f>C12/C$12</f>
        <v>1</v>
      </c>
      <c r="D26" s="12">
        <f t="shared" ref="D26:M26" si="23">D12/D$12</f>
        <v>1</v>
      </c>
      <c r="E26" s="12">
        <f t="shared" si="23"/>
        <v>1</v>
      </c>
      <c r="F26" s="12">
        <f t="shared" si="23"/>
        <v>1</v>
      </c>
      <c r="G26" s="12">
        <f t="shared" si="23"/>
        <v>1</v>
      </c>
      <c r="H26" s="12">
        <f t="shared" si="23"/>
        <v>1</v>
      </c>
      <c r="I26" s="12">
        <f t="shared" si="23"/>
        <v>1</v>
      </c>
      <c r="J26" s="12">
        <f t="shared" si="23"/>
        <v>1</v>
      </c>
      <c r="K26" s="12">
        <f t="shared" si="23"/>
        <v>1</v>
      </c>
      <c r="L26" s="12">
        <f t="shared" si="23"/>
        <v>1</v>
      </c>
      <c r="M26" s="12">
        <f t="shared" si="23"/>
        <v>1</v>
      </c>
      <c r="N26" s="12">
        <f t="shared" ref="N26" si="24">N12/N$12</f>
        <v>1</v>
      </c>
    </row>
  </sheetData>
  <mergeCells count="17">
    <mergeCell ref="U3:U4"/>
    <mergeCell ref="A5:A9"/>
    <mergeCell ref="A24:B24"/>
    <mergeCell ref="A19:A23"/>
    <mergeCell ref="O3:S3"/>
    <mergeCell ref="A10:B10"/>
    <mergeCell ref="A11:B11"/>
    <mergeCell ref="A3:A4"/>
    <mergeCell ref="B3:B4"/>
    <mergeCell ref="C17:N17"/>
    <mergeCell ref="U5:U12"/>
    <mergeCell ref="C3:N3"/>
    <mergeCell ref="A25:B25"/>
    <mergeCell ref="A26:B26"/>
    <mergeCell ref="A12:B12"/>
    <mergeCell ref="A17:A18"/>
    <mergeCell ref="B17:B18"/>
  </mergeCells>
  <phoneticPr fontId="2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Dx</vt:lpstr>
      <vt:lpstr>BenzoA</vt:lpstr>
      <vt:lpstr>BenzoB</vt:lpstr>
      <vt:lpstr>BenzoK</vt:lpstr>
      <vt:lpstr>Indeno</vt:lpstr>
      <vt:lpstr>PAH</vt:lpstr>
      <vt:lpstr>HCB</vt:lpstr>
      <vt:lpstr>PCB</vt:lpstr>
    </vt:vector>
  </TitlesOfParts>
  <Company>UAB Penki kontinentai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2018-04-27T12:47:24Z</dcterms:modified>
</cp:coreProperties>
</file>